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30" yWindow="510" windowWidth="27495" windowHeight="12720"/>
  </bookViews>
  <sheets>
    <sheet name="Rekapitulace stavby" sheetId="1" r:id="rId1"/>
    <sheet name="0518-03 - Oprava krovu ..." sheetId="2" r:id="rId2"/>
    <sheet name="Pokyny pro vyplnění" sheetId="3" r:id="rId3"/>
  </sheets>
  <definedNames>
    <definedName name="_xlnm._FilterDatabase" localSheetId="1" hidden="1">'0518-03 - Oprava krovu ...'!$C$90:$K$978</definedName>
    <definedName name="_xlnm.Print_Titles" localSheetId="1">'0518-03 - Oprava krovu ...'!$90:$90</definedName>
    <definedName name="_xlnm.Print_Titles" localSheetId="0">'Rekapitulace stavby'!$49:$49</definedName>
    <definedName name="_xlnm.Print_Area" localSheetId="1">'0518-03 - Oprava krovu ...'!$C$4:$J$34,'0518-03 - Oprava krovu ...'!$C$40:$J$74,'0518-03 - Oprava krovu ...'!$C$80:$K$978</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AY52" i="1"/>
  <c r="AX52"/>
  <c r="BI978" i="2"/>
  <c r="BH978"/>
  <c r="BG978"/>
  <c r="BF978"/>
  <c r="T978"/>
  <c r="T977"/>
  <c r="R978"/>
  <c r="R977"/>
  <c r="P978"/>
  <c r="P977"/>
  <c r="BK978"/>
  <c r="BK977"/>
  <c r="J977"/>
  <c r="J978"/>
  <c r="BE978"/>
  <c r="J73"/>
  <c r="BI976"/>
  <c r="BH976"/>
  <c r="BG976"/>
  <c r="BF976"/>
  <c r="T976"/>
  <c r="T975"/>
  <c r="T974"/>
  <c r="R976"/>
  <c r="R975"/>
  <c r="R974"/>
  <c r="P976"/>
  <c r="P975"/>
  <c r="P974"/>
  <c r="BK976"/>
  <c r="BK975"/>
  <c r="J975"/>
  <c r="BK974"/>
  <c r="J974"/>
  <c r="J976"/>
  <c r="BE976"/>
  <c r="J72"/>
  <c r="J71"/>
  <c r="BI973"/>
  <c r="BH973"/>
  <c r="BG973"/>
  <c r="BF973"/>
  <c r="T973"/>
  <c r="R973"/>
  <c r="P973"/>
  <c r="BK973"/>
  <c r="J973"/>
  <c r="BE973"/>
  <c r="BI972"/>
  <c r="BH972"/>
  <c r="BG972"/>
  <c r="BF972"/>
  <c r="T972"/>
  <c r="R972"/>
  <c r="P972"/>
  <c r="BK972"/>
  <c r="J972"/>
  <c r="BE972"/>
  <c r="BI968"/>
  <c r="BH968"/>
  <c r="BG968"/>
  <c r="BF968"/>
  <c r="T968"/>
  <c r="T967"/>
  <c r="R968"/>
  <c r="R967"/>
  <c r="P968"/>
  <c r="P967"/>
  <c r="BK968"/>
  <c r="BK967"/>
  <c r="J967"/>
  <c r="J968"/>
  <c r="BE968"/>
  <c r="J70"/>
  <c r="BI966"/>
  <c r="BH966"/>
  <c r="BG966"/>
  <c r="BF966"/>
  <c r="T966"/>
  <c r="R966"/>
  <c r="P966"/>
  <c r="BK966"/>
  <c r="J966"/>
  <c r="BE966"/>
  <c r="BI963"/>
  <c r="BH963"/>
  <c r="BG963"/>
  <c r="BF963"/>
  <c r="T963"/>
  <c r="R963"/>
  <c r="P963"/>
  <c r="BK963"/>
  <c r="J963"/>
  <c r="BE963"/>
  <c r="BI959"/>
  <c r="BH959"/>
  <c r="BG959"/>
  <c r="BF959"/>
  <c r="T959"/>
  <c r="R959"/>
  <c r="P959"/>
  <c r="BK959"/>
  <c r="J959"/>
  <c r="BE959"/>
  <c r="BI955"/>
  <c r="BH955"/>
  <c r="BG955"/>
  <c r="BF955"/>
  <c r="T955"/>
  <c r="R955"/>
  <c r="P955"/>
  <c r="BK955"/>
  <c r="J955"/>
  <c r="BE955"/>
  <c r="BI951"/>
  <c r="BH951"/>
  <c r="BG951"/>
  <c r="BF951"/>
  <c r="T951"/>
  <c r="R951"/>
  <c r="P951"/>
  <c r="BK951"/>
  <c r="J951"/>
  <c r="BE951"/>
  <c r="BI947"/>
  <c r="BH947"/>
  <c r="BG947"/>
  <c r="BF947"/>
  <c r="T947"/>
  <c r="R947"/>
  <c r="P947"/>
  <c r="BK947"/>
  <c r="J947"/>
  <c r="BE947"/>
  <c r="BI942"/>
  <c r="BH942"/>
  <c r="BG942"/>
  <c r="BF942"/>
  <c r="T942"/>
  <c r="R942"/>
  <c r="P942"/>
  <c r="BK942"/>
  <c r="J942"/>
  <c r="BE942"/>
  <c r="BI839"/>
  <c r="BH839"/>
  <c r="BG839"/>
  <c r="BF839"/>
  <c r="T839"/>
  <c r="R839"/>
  <c r="P839"/>
  <c r="BK839"/>
  <c r="J839"/>
  <c r="BE839"/>
  <c r="BI838"/>
  <c r="BH838"/>
  <c r="BG838"/>
  <c r="BF838"/>
  <c r="T838"/>
  <c r="R838"/>
  <c r="P838"/>
  <c r="BK838"/>
  <c r="J838"/>
  <c r="BE838"/>
  <c r="BI834"/>
  <c r="BH834"/>
  <c r="BG834"/>
  <c r="BF834"/>
  <c r="T834"/>
  <c r="T833"/>
  <c r="R834"/>
  <c r="R833"/>
  <c r="P834"/>
  <c r="P833"/>
  <c r="BK834"/>
  <c r="BK833"/>
  <c r="J833"/>
  <c r="J834"/>
  <c r="BE834"/>
  <c r="J69"/>
  <c r="BI831"/>
  <c r="BH831"/>
  <c r="BG831"/>
  <c r="BF831"/>
  <c r="T831"/>
  <c r="R831"/>
  <c r="P831"/>
  <c r="BK831"/>
  <c r="J831"/>
  <c r="BE831"/>
  <c r="BI829"/>
  <c r="BH829"/>
  <c r="BG829"/>
  <c r="BF829"/>
  <c r="T829"/>
  <c r="R829"/>
  <c r="P829"/>
  <c r="BK829"/>
  <c r="J829"/>
  <c r="BE829"/>
  <c r="BI827"/>
  <c r="BH827"/>
  <c r="BG827"/>
  <c r="BF827"/>
  <c r="T827"/>
  <c r="R827"/>
  <c r="P827"/>
  <c r="BK827"/>
  <c r="J827"/>
  <c r="BE827"/>
  <c r="BI825"/>
  <c r="BH825"/>
  <c r="BG825"/>
  <c r="BF825"/>
  <c r="T825"/>
  <c r="R825"/>
  <c r="P825"/>
  <c r="BK825"/>
  <c r="J825"/>
  <c r="BE825"/>
  <c r="BI823"/>
  <c r="BH823"/>
  <c r="BG823"/>
  <c r="BF823"/>
  <c r="T823"/>
  <c r="R823"/>
  <c r="P823"/>
  <c r="BK823"/>
  <c r="J823"/>
  <c r="BE823"/>
  <c r="BI822"/>
  <c r="BH822"/>
  <c r="BG822"/>
  <c r="BF822"/>
  <c r="T822"/>
  <c r="R822"/>
  <c r="P822"/>
  <c r="BK822"/>
  <c r="J822"/>
  <c r="BE822"/>
  <c r="BI821"/>
  <c r="BH821"/>
  <c r="BG821"/>
  <c r="BF821"/>
  <c r="T821"/>
  <c r="R821"/>
  <c r="P821"/>
  <c r="BK821"/>
  <c r="J821"/>
  <c r="BE821"/>
  <c r="BI820"/>
  <c r="BH820"/>
  <c r="BG820"/>
  <c r="BF820"/>
  <c r="T820"/>
  <c r="R820"/>
  <c r="P820"/>
  <c r="BK820"/>
  <c r="J820"/>
  <c r="BE820"/>
  <c r="BI819"/>
  <c r="BH819"/>
  <c r="BG819"/>
  <c r="BF819"/>
  <c r="T819"/>
  <c r="R819"/>
  <c r="P819"/>
  <c r="BK819"/>
  <c r="J819"/>
  <c r="BE819"/>
  <c r="BI818"/>
  <c r="BH818"/>
  <c r="BG818"/>
  <c r="BF818"/>
  <c r="T818"/>
  <c r="R818"/>
  <c r="P818"/>
  <c r="BK818"/>
  <c r="J818"/>
  <c r="BE818"/>
  <c r="BI816"/>
  <c r="BH816"/>
  <c r="BG816"/>
  <c r="BF816"/>
  <c r="T816"/>
  <c r="R816"/>
  <c r="P816"/>
  <c r="BK816"/>
  <c r="J816"/>
  <c r="BE816"/>
  <c r="BI814"/>
  <c r="BH814"/>
  <c r="BG814"/>
  <c r="BF814"/>
  <c r="T814"/>
  <c r="R814"/>
  <c r="P814"/>
  <c r="BK814"/>
  <c r="J814"/>
  <c r="BE814"/>
  <c r="BI811"/>
  <c r="BH811"/>
  <c r="BG811"/>
  <c r="BF811"/>
  <c r="T811"/>
  <c r="R811"/>
  <c r="P811"/>
  <c r="BK811"/>
  <c r="J811"/>
  <c r="BE811"/>
  <c r="BI809"/>
  <c r="BH809"/>
  <c r="BG809"/>
  <c r="BF809"/>
  <c r="T809"/>
  <c r="R809"/>
  <c r="P809"/>
  <c r="BK809"/>
  <c r="J809"/>
  <c r="BE809"/>
  <c r="BI806"/>
  <c r="BH806"/>
  <c r="BG806"/>
  <c r="BF806"/>
  <c r="T806"/>
  <c r="R806"/>
  <c r="P806"/>
  <c r="BK806"/>
  <c r="J806"/>
  <c r="BE806"/>
  <c r="BI803"/>
  <c r="BH803"/>
  <c r="BG803"/>
  <c r="BF803"/>
  <c r="T803"/>
  <c r="R803"/>
  <c r="P803"/>
  <c r="BK803"/>
  <c r="J803"/>
  <c r="BE803"/>
  <c r="BI801"/>
  <c r="BH801"/>
  <c r="BG801"/>
  <c r="BF801"/>
  <c r="T801"/>
  <c r="R801"/>
  <c r="P801"/>
  <c r="BK801"/>
  <c r="J801"/>
  <c r="BE801"/>
  <c r="BI798"/>
  <c r="BH798"/>
  <c r="BG798"/>
  <c r="BF798"/>
  <c r="T798"/>
  <c r="R798"/>
  <c r="P798"/>
  <c r="BK798"/>
  <c r="J798"/>
  <c r="BE798"/>
  <c r="BI796"/>
  <c r="BH796"/>
  <c r="BG796"/>
  <c r="BF796"/>
  <c r="T796"/>
  <c r="R796"/>
  <c r="P796"/>
  <c r="BK796"/>
  <c r="J796"/>
  <c r="BE796"/>
  <c r="BI793"/>
  <c r="BH793"/>
  <c r="BG793"/>
  <c r="BF793"/>
  <c r="T793"/>
  <c r="R793"/>
  <c r="P793"/>
  <c r="BK793"/>
  <c r="J793"/>
  <c r="BE793"/>
  <c r="BI791"/>
  <c r="BH791"/>
  <c r="BG791"/>
  <c r="BF791"/>
  <c r="T791"/>
  <c r="R791"/>
  <c r="P791"/>
  <c r="BK791"/>
  <c r="J791"/>
  <c r="BE791"/>
  <c r="BI789"/>
  <c r="BH789"/>
  <c r="BG789"/>
  <c r="BF789"/>
  <c r="T789"/>
  <c r="R789"/>
  <c r="P789"/>
  <c r="BK789"/>
  <c r="J789"/>
  <c r="BE789"/>
  <c r="BI785"/>
  <c r="BH785"/>
  <c r="BG785"/>
  <c r="BF785"/>
  <c r="T785"/>
  <c r="R785"/>
  <c r="P785"/>
  <c r="BK785"/>
  <c r="J785"/>
  <c r="BE785"/>
  <c r="BI784"/>
  <c r="BH784"/>
  <c r="BG784"/>
  <c r="BF784"/>
  <c r="T784"/>
  <c r="R784"/>
  <c r="P784"/>
  <c r="BK784"/>
  <c r="J784"/>
  <c r="BE784"/>
  <c r="BI783"/>
  <c r="BH783"/>
  <c r="BG783"/>
  <c r="BF783"/>
  <c r="T783"/>
  <c r="T782"/>
  <c r="R783"/>
  <c r="R782"/>
  <c r="P783"/>
  <c r="P782"/>
  <c r="BK783"/>
  <c r="BK782"/>
  <c r="J782"/>
  <c r="J783"/>
  <c r="BE783"/>
  <c r="J68"/>
  <c r="BI780"/>
  <c r="BH780"/>
  <c r="BG780"/>
  <c r="BF780"/>
  <c r="T780"/>
  <c r="R780"/>
  <c r="P780"/>
  <c r="BK780"/>
  <c r="J780"/>
  <c r="BE780"/>
  <c r="BI779"/>
  <c r="BH779"/>
  <c r="BG779"/>
  <c r="BF779"/>
  <c r="T779"/>
  <c r="R779"/>
  <c r="P779"/>
  <c r="BK779"/>
  <c r="J779"/>
  <c r="BE779"/>
  <c r="BI777"/>
  <c r="BH777"/>
  <c r="BG777"/>
  <c r="BF777"/>
  <c r="T777"/>
  <c r="R777"/>
  <c r="P777"/>
  <c r="BK777"/>
  <c r="J777"/>
  <c r="BE777"/>
  <c r="BI773"/>
  <c r="BH773"/>
  <c r="BG773"/>
  <c r="BF773"/>
  <c r="T773"/>
  <c r="R773"/>
  <c r="P773"/>
  <c r="BK773"/>
  <c r="J773"/>
  <c r="BE773"/>
  <c r="BI772"/>
  <c r="BH772"/>
  <c r="BG772"/>
  <c r="BF772"/>
  <c r="T772"/>
  <c r="R772"/>
  <c r="P772"/>
  <c r="BK772"/>
  <c r="J772"/>
  <c r="BE772"/>
  <c r="BI771"/>
  <c r="BH771"/>
  <c r="BG771"/>
  <c r="BF771"/>
  <c r="T771"/>
  <c r="R771"/>
  <c r="P771"/>
  <c r="BK771"/>
  <c r="J771"/>
  <c r="BE771"/>
  <c r="BI769"/>
  <c r="BH769"/>
  <c r="BG769"/>
  <c r="BF769"/>
  <c r="T769"/>
  <c r="R769"/>
  <c r="P769"/>
  <c r="BK769"/>
  <c r="J769"/>
  <c r="BE769"/>
  <c r="BI767"/>
  <c r="BH767"/>
  <c r="BG767"/>
  <c r="BF767"/>
  <c r="T767"/>
  <c r="R767"/>
  <c r="P767"/>
  <c r="BK767"/>
  <c r="J767"/>
  <c r="BE767"/>
  <c r="BI765"/>
  <c r="BH765"/>
  <c r="BG765"/>
  <c r="BF765"/>
  <c r="T765"/>
  <c r="R765"/>
  <c r="P765"/>
  <c r="BK765"/>
  <c r="J765"/>
  <c r="BE765"/>
  <c r="BI764"/>
  <c r="BH764"/>
  <c r="BG764"/>
  <c r="BF764"/>
  <c r="T764"/>
  <c r="R764"/>
  <c r="P764"/>
  <c r="BK764"/>
  <c r="J764"/>
  <c r="BE764"/>
  <c r="BI762"/>
  <c r="BH762"/>
  <c r="BG762"/>
  <c r="BF762"/>
  <c r="T762"/>
  <c r="R762"/>
  <c r="P762"/>
  <c r="BK762"/>
  <c r="J762"/>
  <c r="BE762"/>
  <c r="BI761"/>
  <c r="BH761"/>
  <c r="BG761"/>
  <c r="BF761"/>
  <c r="T761"/>
  <c r="R761"/>
  <c r="P761"/>
  <c r="BK761"/>
  <c r="J761"/>
  <c r="BE761"/>
  <c r="BI760"/>
  <c r="BH760"/>
  <c r="BG760"/>
  <c r="BF760"/>
  <c r="T760"/>
  <c r="R760"/>
  <c r="P760"/>
  <c r="BK760"/>
  <c r="J760"/>
  <c r="BE760"/>
  <c r="BI748"/>
  <c r="BH748"/>
  <c r="BG748"/>
  <c r="BF748"/>
  <c r="T748"/>
  <c r="R748"/>
  <c r="P748"/>
  <c r="BK748"/>
  <c r="J748"/>
  <c r="BE748"/>
  <c r="BI744"/>
  <c r="BH744"/>
  <c r="BG744"/>
  <c r="BF744"/>
  <c r="T744"/>
  <c r="R744"/>
  <c r="P744"/>
  <c r="BK744"/>
  <c r="J744"/>
  <c r="BE744"/>
  <c r="BI743"/>
  <c r="BH743"/>
  <c r="BG743"/>
  <c r="BF743"/>
  <c r="T743"/>
  <c r="R743"/>
  <c r="P743"/>
  <c r="BK743"/>
  <c r="J743"/>
  <c r="BE743"/>
  <c r="BI742"/>
  <c r="BH742"/>
  <c r="BG742"/>
  <c r="BF742"/>
  <c r="T742"/>
  <c r="R742"/>
  <c r="P742"/>
  <c r="BK742"/>
  <c r="J742"/>
  <c r="BE742"/>
  <c r="BI740"/>
  <c r="BH740"/>
  <c r="BG740"/>
  <c r="BF740"/>
  <c r="T740"/>
  <c r="R740"/>
  <c r="P740"/>
  <c r="BK740"/>
  <c r="J740"/>
  <c r="BE740"/>
  <c r="BI738"/>
  <c r="BH738"/>
  <c r="BG738"/>
  <c r="BF738"/>
  <c r="T738"/>
  <c r="R738"/>
  <c r="P738"/>
  <c r="BK738"/>
  <c r="J738"/>
  <c r="BE738"/>
  <c r="BI735"/>
  <c r="BH735"/>
  <c r="BG735"/>
  <c r="BF735"/>
  <c r="T735"/>
  <c r="R735"/>
  <c r="P735"/>
  <c r="BK735"/>
  <c r="J735"/>
  <c r="BE735"/>
  <c r="BI732"/>
  <c r="BH732"/>
  <c r="BG732"/>
  <c r="BF732"/>
  <c r="T732"/>
  <c r="R732"/>
  <c r="P732"/>
  <c r="BK732"/>
  <c r="J732"/>
  <c r="BE732"/>
  <c r="BI729"/>
  <c r="BH729"/>
  <c r="BG729"/>
  <c r="BF729"/>
  <c r="T729"/>
  <c r="R729"/>
  <c r="P729"/>
  <c r="BK729"/>
  <c r="J729"/>
  <c r="BE729"/>
  <c r="BI727"/>
  <c r="BH727"/>
  <c r="BG727"/>
  <c r="BF727"/>
  <c r="T727"/>
  <c r="R727"/>
  <c r="P727"/>
  <c r="BK727"/>
  <c r="J727"/>
  <c r="BE727"/>
  <c r="BI723"/>
  <c r="BH723"/>
  <c r="BG723"/>
  <c r="BF723"/>
  <c r="T723"/>
  <c r="R723"/>
  <c r="P723"/>
  <c r="BK723"/>
  <c r="J723"/>
  <c r="BE723"/>
  <c r="BI721"/>
  <c r="BH721"/>
  <c r="BG721"/>
  <c r="BF721"/>
  <c r="T721"/>
  <c r="R721"/>
  <c r="P721"/>
  <c r="BK721"/>
  <c r="J721"/>
  <c r="BE721"/>
  <c r="BI720"/>
  <c r="BH720"/>
  <c r="BG720"/>
  <c r="BF720"/>
  <c r="T720"/>
  <c r="R720"/>
  <c r="P720"/>
  <c r="BK720"/>
  <c r="J720"/>
  <c r="BE720"/>
  <c r="BI718"/>
  <c r="BH718"/>
  <c r="BG718"/>
  <c r="BF718"/>
  <c r="T718"/>
  <c r="R718"/>
  <c r="P718"/>
  <c r="BK718"/>
  <c r="J718"/>
  <c r="BE718"/>
  <c r="BI716"/>
  <c r="BH716"/>
  <c r="BG716"/>
  <c r="BF716"/>
  <c r="T716"/>
  <c r="R716"/>
  <c r="P716"/>
  <c r="BK716"/>
  <c r="J716"/>
  <c r="BE716"/>
  <c r="BI705"/>
  <c r="BH705"/>
  <c r="BG705"/>
  <c r="BF705"/>
  <c r="T705"/>
  <c r="R705"/>
  <c r="P705"/>
  <c r="BK705"/>
  <c r="J705"/>
  <c r="BE705"/>
  <c r="BI704"/>
  <c r="BH704"/>
  <c r="BG704"/>
  <c r="BF704"/>
  <c r="T704"/>
  <c r="R704"/>
  <c r="P704"/>
  <c r="BK704"/>
  <c r="J704"/>
  <c r="BE704"/>
  <c r="BI702"/>
  <c r="BH702"/>
  <c r="BG702"/>
  <c r="BF702"/>
  <c r="T702"/>
  <c r="R702"/>
  <c r="P702"/>
  <c r="BK702"/>
  <c r="J702"/>
  <c r="BE702"/>
  <c r="BI701"/>
  <c r="BH701"/>
  <c r="BG701"/>
  <c r="BF701"/>
  <c r="T701"/>
  <c r="R701"/>
  <c r="P701"/>
  <c r="BK701"/>
  <c r="J701"/>
  <c r="BE701"/>
  <c r="BI699"/>
  <c r="BH699"/>
  <c r="BG699"/>
  <c r="BF699"/>
  <c r="T699"/>
  <c r="R699"/>
  <c r="P699"/>
  <c r="BK699"/>
  <c r="J699"/>
  <c r="BE699"/>
  <c r="BI697"/>
  <c r="BH697"/>
  <c r="BG697"/>
  <c r="BF697"/>
  <c r="T697"/>
  <c r="R697"/>
  <c r="P697"/>
  <c r="BK697"/>
  <c r="J697"/>
  <c r="BE697"/>
  <c r="BI695"/>
  <c r="BH695"/>
  <c r="BG695"/>
  <c r="BF695"/>
  <c r="T695"/>
  <c r="R695"/>
  <c r="P695"/>
  <c r="BK695"/>
  <c r="J695"/>
  <c r="BE695"/>
  <c r="BI693"/>
  <c r="BH693"/>
  <c r="BG693"/>
  <c r="BF693"/>
  <c r="T693"/>
  <c r="T692"/>
  <c r="R693"/>
  <c r="R692"/>
  <c r="P693"/>
  <c r="P692"/>
  <c r="BK693"/>
  <c r="BK692"/>
  <c r="J692"/>
  <c r="J693"/>
  <c r="BE693"/>
  <c r="J67"/>
  <c r="BI690"/>
  <c r="BH690"/>
  <c r="BG690"/>
  <c r="BF690"/>
  <c r="T690"/>
  <c r="R690"/>
  <c r="P690"/>
  <c r="BK690"/>
  <c r="J690"/>
  <c r="BE690"/>
  <c r="BI688"/>
  <c r="BH688"/>
  <c r="BG688"/>
  <c r="BF688"/>
  <c r="T688"/>
  <c r="R688"/>
  <c r="P688"/>
  <c r="BK688"/>
  <c r="J688"/>
  <c r="BE688"/>
  <c r="BI683"/>
  <c r="BH683"/>
  <c r="BG683"/>
  <c r="BF683"/>
  <c r="T683"/>
  <c r="R683"/>
  <c r="P683"/>
  <c r="BK683"/>
  <c r="J683"/>
  <c r="BE683"/>
  <c r="BI678"/>
  <c r="BH678"/>
  <c r="BG678"/>
  <c r="BF678"/>
  <c r="T678"/>
  <c r="R678"/>
  <c r="P678"/>
  <c r="BK678"/>
  <c r="J678"/>
  <c r="BE678"/>
  <c r="BI676"/>
  <c r="BH676"/>
  <c r="BG676"/>
  <c r="BF676"/>
  <c r="T676"/>
  <c r="R676"/>
  <c r="P676"/>
  <c r="BK676"/>
  <c r="J676"/>
  <c r="BE676"/>
  <c r="BI674"/>
  <c r="BH674"/>
  <c r="BG674"/>
  <c r="BF674"/>
  <c r="T674"/>
  <c r="R674"/>
  <c r="P674"/>
  <c r="BK674"/>
  <c r="J674"/>
  <c r="BE674"/>
  <c r="BI673"/>
  <c r="BH673"/>
  <c r="BG673"/>
  <c r="BF673"/>
  <c r="T673"/>
  <c r="R673"/>
  <c r="P673"/>
  <c r="BK673"/>
  <c r="J673"/>
  <c r="BE673"/>
  <c r="BI672"/>
  <c r="BH672"/>
  <c r="BG672"/>
  <c r="BF672"/>
  <c r="T672"/>
  <c r="R672"/>
  <c r="P672"/>
  <c r="BK672"/>
  <c r="J672"/>
  <c r="BE672"/>
  <c r="BI669"/>
  <c r="BH669"/>
  <c r="BG669"/>
  <c r="BF669"/>
  <c r="T669"/>
  <c r="R669"/>
  <c r="P669"/>
  <c r="BK669"/>
  <c r="J669"/>
  <c r="BE669"/>
  <c r="BI666"/>
  <c r="BH666"/>
  <c r="BG666"/>
  <c r="BF666"/>
  <c r="T666"/>
  <c r="R666"/>
  <c r="P666"/>
  <c r="BK666"/>
  <c r="J666"/>
  <c r="BE666"/>
  <c r="BI664"/>
  <c r="BH664"/>
  <c r="BG664"/>
  <c r="BF664"/>
  <c r="T664"/>
  <c r="R664"/>
  <c r="P664"/>
  <c r="BK664"/>
  <c r="J664"/>
  <c r="BE664"/>
  <c r="BI662"/>
  <c r="BH662"/>
  <c r="BG662"/>
  <c r="BF662"/>
  <c r="T662"/>
  <c r="R662"/>
  <c r="P662"/>
  <c r="BK662"/>
  <c r="J662"/>
  <c r="BE662"/>
  <c r="BI661"/>
  <c r="BH661"/>
  <c r="BG661"/>
  <c r="BF661"/>
  <c r="T661"/>
  <c r="R661"/>
  <c r="P661"/>
  <c r="BK661"/>
  <c r="J661"/>
  <c r="BE661"/>
  <c r="BI658"/>
  <c r="BH658"/>
  <c r="BG658"/>
  <c r="BF658"/>
  <c r="T658"/>
  <c r="R658"/>
  <c r="P658"/>
  <c r="BK658"/>
  <c r="J658"/>
  <c r="BE658"/>
  <c r="BI656"/>
  <c r="BH656"/>
  <c r="BG656"/>
  <c r="BF656"/>
  <c r="T656"/>
  <c r="R656"/>
  <c r="P656"/>
  <c r="BK656"/>
  <c r="J656"/>
  <c r="BE656"/>
  <c r="BI647"/>
  <c r="BH647"/>
  <c r="BG647"/>
  <c r="BF647"/>
  <c r="T647"/>
  <c r="R647"/>
  <c r="P647"/>
  <c r="BK647"/>
  <c r="J647"/>
  <c r="BE647"/>
  <c r="BI544"/>
  <c r="BH544"/>
  <c r="BG544"/>
  <c r="BF544"/>
  <c r="T544"/>
  <c r="R544"/>
  <c r="P544"/>
  <c r="BK544"/>
  <c r="J544"/>
  <c r="BE544"/>
  <c r="BI540"/>
  <c r="BH540"/>
  <c r="BG540"/>
  <c r="BF540"/>
  <c r="T540"/>
  <c r="R540"/>
  <c r="P540"/>
  <c r="BK540"/>
  <c r="J540"/>
  <c r="BE540"/>
  <c r="BI536"/>
  <c r="BH536"/>
  <c r="BG536"/>
  <c r="BF536"/>
  <c r="T536"/>
  <c r="R536"/>
  <c r="P536"/>
  <c r="BK536"/>
  <c r="J536"/>
  <c r="BE536"/>
  <c r="BI532"/>
  <c r="BH532"/>
  <c r="BG532"/>
  <c r="BF532"/>
  <c r="T532"/>
  <c r="R532"/>
  <c r="P532"/>
  <c r="BK532"/>
  <c r="J532"/>
  <c r="BE532"/>
  <c r="BI528"/>
  <c r="BH528"/>
  <c r="BG528"/>
  <c r="BF528"/>
  <c r="T528"/>
  <c r="R528"/>
  <c r="P528"/>
  <c r="BK528"/>
  <c r="J528"/>
  <c r="BE528"/>
  <c r="BI524"/>
  <c r="BH524"/>
  <c r="BG524"/>
  <c r="BF524"/>
  <c r="T524"/>
  <c r="R524"/>
  <c r="P524"/>
  <c r="BK524"/>
  <c r="J524"/>
  <c r="BE524"/>
  <c r="BI510"/>
  <c r="BH510"/>
  <c r="BG510"/>
  <c r="BF510"/>
  <c r="T510"/>
  <c r="R510"/>
  <c r="P510"/>
  <c r="BK510"/>
  <c r="J510"/>
  <c r="BE510"/>
  <c r="BI504"/>
  <c r="BH504"/>
  <c r="BG504"/>
  <c r="BF504"/>
  <c r="T504"/>
  <c r="R504"/>
  <c r="P504"/>
  <c r="BK504"/>
  <c r="J504"/>
  <c r="BE504"/>
  <c r="BI499"/>
  <c r="BH499"/>
  <c r="BG499"/>
  <c r="BF499"/>
  <c r="T499"/>
  <c r="R499"/>
  <c r="P499"/>
  <c r="BK499"/>
  <c r="J499"/>
  <c r="BE499"/>
  <c r="BI494"/>
  <c r="BH494"/>
  <c r="BG494"/>
  <c r="BF494"/>
  <c r="T494"/>
  <c r="R494"/>
  <c r="P494"/>
  <c r="BK494"/>
  <c r="J494"/>
  <c r="BE494"/>
  <c r="BI483"/>
  <c r="BH483"/>
  <c r="BG483"/>
  <c r="BF483"/>
  <c r="T483"/>
  <c r="R483"/>
  <c r="P483"/>
  <c r="BK483"/>
  <c r="J483"/>
  <c r="BE483"/>
  <c r="BI478"/>
  <c r="BH478"/>
  <c r="BG478"/>
  <c r="BF478"/>
  <c r="T478"/>
  <c r="R478"/>
  <c r="P478"/>
  <c r="BK478"/>
  <c r="J478"/>
  <c r="BE478"/>
  <c r="BI462"/>
  <c r="BH462"/>
  <c r="BG462"/>
  <c r="BF462"/>
  <c r="T462"/>
  <c r="R462"/>
  <c r="P462"/>
  <c r="BK462"/>
  <c r="J462"/>
  <c r="BE462"/>
  <c r="BI448"/>
  <c r="BH448"/>
  <c r="BG448"/>
  <c r="BF448"/>
  <c r="T448"/>
  <c r="R448"/>
  <c r="P448"/>
  <c r="BK448"/>
  <c r="J448"/>
  <c r="BE448"/>
  <c r="BI423"/>
  <c r="BH423"/>
  <c r="BG423"/>
  <c r="BF423"/>
  <c r="T423"/>
  <c r="R423"/>
  <c r="P423"/>
  <c r="BK423"/>
  <c r="J423"/>
  <c r="BE423"/>
  <c r="BI396"/>
  <c r="BH396"/>
  <c r="BG396"/>
  <c r="BF396"/>
  <c r="T396"/>
  <c r="R396"/>
  <c r="P396"/>
  <c r="BK396"/>
  <c r="J396"/>
  <c r="BE396"/>
  <c r="BI391"/>
  <c r="BH391"/>
  <c r="BG391"/>
  <c r="BF391"/>
  <c r="T391"/>
  <c r="R391"/>
  <c r="P391"/>
  <c r="BK391"/>
  <c r="J391"/>
  <c r="BE391"/>
  <c r="BI390"/>
  <c r="BH390"/>
  <c r="BG390"/>
  <c r="BF390"/>
  <c r="T390"/>
  <c r="R390"/>
  <c r="P390"/>
  <c r="BK390"/>
  <c r="J390"/>
  <c r="BE390"/>
  <c r="BI385"/>
  <c r="BH385"/>
  <c r="BG385"/>
  <c r="BF385"/>
  <c r="T385"/>
  <c r="R385"/>
  <c r="P385"/>
  <c r="BK385"/>
  <c r="J385"/>
  <c r="BE385"/>
  <c r="BI278"/>
  <c r="BH278"/>
  <c r="BG278"/>
  <c r="BF278"/>
  <c r="T278"/>
  <c r="R278"/>
  <c r="P278"/>
  <c r="BK278"/>
  <c r="J278"/>
  <c r="BE278"/>
  <c r="BI276"/>
  <c r="BH276"/>
  <c r="BG276"/>
  <c r="BF276"/>
  <c r="T276"/>
  <c r="R276"/>
  <c r="P276"/>
  <c r="BK276"/>
  <c r="J276"/>
  <c r="BE276"/>
  <c r="BI272"/>
  <c r="BH272"/>
  <c r="BG272"/>
  <c r="BF272"/>
  <c r="T272"/>
  <c r="R272"/>
  <c r="P272"/>
  <c r="BK272"/>
  <c r="J272"/>
  <c r="BE272"/>
  <c r="BI268"/>
  <c r="BH268"/>
  <c r="BG268"/>
  <c r="BF268"/>
  <c r="T268"/>
  <c r="R268"/>
  <c r="P268"/>
  <c r="BK268"/>
  <c r="J268"/>
  <c r="BE268"/>
  <c r="BI264"/>
  <c r="BH264"/>
  <c r="BG264"/>
  <c r="BF264"/>
  <c r="T264"/>
  <c r="R264"/>
  <c r="P264"/>
  <c r="BK264"/>
  <c r="J264"/>
  <c r="BE264"/>
  <c r="BI260"/>
  <c r="BH260"/>
  <c r="BG260"/>
  <c r="BF260"/>
  <c r="T260"/>
  <c r="R260"/>
  <c r="P260"/>
  <c r="BK260"/>
  <c r="J260"/>
  <c r="BE260"/>
  <c r="BI257"/>
  <c r="BH257"/>
  <c r="BG257"/>
  <c r="BF257"/>
  <c r="T257"/>
  <c r="T256"/>
  <c r="R257"/>
  <c r="R256"/>
  <c r="P257"/>
  <c r="P256"/>
  <c r="BK257"/>
  <c r="BK256"/>
  <c r="J256"/>
  <c r="J257"/>
  <c r="BE257"/>
  <c r="J66"/>
  <c r="BI254"/>
  <c r="BH254"/>
  <c r="BG254"/>
  <c r="BF254"/>
  <c r="T254"/>
  <c r="R254"/>
  <c r="P254"/>
  <c r="BK254"/>
  <c r="J254"/>
  <c r="BE254"/>
  <c r="BI253"/>
  <c r="BH253"/>
  <c r="BG253"/>
  <c r="BF253"/>
  <c r="T253"/>
  <c r="R253"/>
  <c r="P253"/>
  <c r="BK253"/>
  <c r="J253"/>
  <c r="BE253"/>
  <c r="BI252"/>
  <c r="BH252"/>
  <c r="BG252"/>
  <c r="BF252"/>
  <c r="T252"/>
  <c r="T251"/>
  <c r="R252"/>
  <c r="R251"/>
  <c r="P252"/>
  <c r="P251"/>
  <c r="BK252"/>
  <c r="BK251"/>
  <c r="J251"/>
  <c r="J252"/>
  <c r="BE252"/>
  <c r="J65"/>
  <c r="BI249"/>
  <c r="BH249"/>
  <c r="BG249"/>
  <c r="BF249"/>
  <c r="T249"/>
  <c r="R249"/>
  <c r="P249"/>
  <c r="BK249"/>
  <c r="J249"/>
  <c r="BE249"/>
  <c r="BI247"/>
  <c r="BH247"/>
  <c r="BG247"/>
  <c r="BF247"/>
  <c r="T247"/>
  <c r="R247"/>
  <c r="P247"/>
  <c r="BK247"/>
  <c r="J247"/>
  <c r="BE247"/>
  <c r="BI246"/>
  <c r="BH246"/>
  <c r="BG246"/>
  <c r="BF246"/>
  <c r="T246"/>
  <c r="R246"/>
  <c r="P246"/>
  <c r="BK246"/>
  <c r="BK215" s="1"/>
  <c r="J246"/>
  <c r="BE246" s="1"/>
  <c r="BI245"/>
  <c r="BH245"/>
  <c r="BG245"/>
  <c r="BF245"/>
  <c r="T245"/>
  <c r="R245"/>
  <c r="P245"/>
  <c r="BK245"/>
  <c r="J245"/>
  <c r="BE245"/>
  <c r="BI243"/>
  <c r="BH243"/>
  <c r="BG243"/>
  <c r="BF243"/>
  <c r="T243"/>
  <c r="R243"/>
  <c r="P243"/>
  <c r="BK243"/>
  <c r="J243"/>
  <c r="BE243"/>
  <c r="BI242"/>
  <c r="BH242"/>
  <c r="BG242"/>
  <c r="BF242"/>
  <c r="T242"/>
  <c r="R242"/>
  <c r="P242"/>
  <c r="BK242"/>
  <c r="J242"/>
  <c r="BE242"/>
  <c r="BI241"/>
  <c r="BH241"/>
  <c r="BG241"/>
  <c r="BF241"/>
  <c r="T241"/>
  <c r="R241"/>
  <c r="P241"/>
  <c r="BK241"/>
  <c r="J241"/>
  <c r="BE241"/>
  <c r="BI239"/>
  <c r="BH239"/>
  <c r="BG239"/>
  <c r="BF239"/>
  <c r="T239"/>
  <c r="R239"/>
  <c r="P239"/>
  <c r="BK239"/>
  <c r="J239"/>
  <c r="BE239"/>
  <c r="BI238"/>
  <c r="BH238"/>
  <c r="BG238"/>
  <c r="BF238"/>
  <c r="T238"/>
  <c r="R238"/>
  <c r="P238"/>
  <c r="BK238"/>
  <c r="J238"/>
  <c r="BE238"/>
  <c r="BI237"/>
  <c r="BH237"/>
  <c r="BG237"/>
  <c r="BF237"/>
  <c r="T237"/>
  <c r="R237"/>
  <c r="P237"/>
  <c r="BK237"/>
  <c r="J237"/>
  <c r="BE237"/>
  <c r="BI235"/>
  <c r="BH235"/>
  <c r="BG235"/>
  <c r="BF235"/>
  <c r="T235"/>
  <c r="R235"/>
  <c r="P235"/>
  <c r="BK235"/>
  <c r="J235"/>
  <c r="BE235"/>
  <c r="BI234"/>
  <c r="BH234"/>
  <c r="BG234"/>
  <c r="BF234"/>
  <c r="T234"/>
  <c r="R234"/>
  <c r="P234"/>
  <c r="BK234"/>
  <c r="J234"/>
  <c r="BE234"/>
  <c r="BI232"/>
  <c r="BH232"/>
  <c r="BG232"/>
  <c r="BF232"/>
  <c r="T232"/>
  <c r="R232"/>
  <c r="P232"/>
  <c r="BK232"/>
  <c r="J232"/>
  <c r="BE232"/>
  <c r="BI231"/>
  <c r="BH231"/>
  <c r="BG231"/>
  <c r="BF231"/>
  <c r="T231"/>
  <c r="R231"/>
  <c r="P231"/>
  <c r="BK231"/>
  <c r="J231"/>
  <c r="BE231"/>
  <c r="BI230"/>
  <c r="BH230"/>
  <c r="BG230"/>
  <c r="BF230"/>
  <c r="T230"/>
  <c r="R230"/>
  <c r="P230"/>
  <c r="BK230"/>
  <c r="J230"/>
  <c r="BE230"/>
  <c r="BI229"/>
  <c r="BH229"/>
  <c r="BG229"/>
  <c r="BF229"/>
  <c r="T229"/>
  <c r="R229"/>
  <c r="P229"/>
  <c r="BK229"/>
  <c r="J229"/>
  <c r="BE229"/>
  <c r="BI228"/>
  <c r="BH228"/>
  <c r="BG228"/>
  <c r="BF228"/>
  <c r="T228"/>
  <c r="R228"/>
  <c r="P228"/>
  <c r="BK228"/>
  <c r="J228"/>
  <c r="BE228"/>
  <c r="BI227"/>
  <c r="BH227"/>
  <c r="BG227"/>
  <c r="BF227"/>
  <c r="T227"/>
  <c r="R227"/>
  <c r="P227"/>
  <c r="BK227"/>
  <c r="J227"/>
  <c r="BE227"/>
  <c r="BI224"/>
  <c r="BH224"/>
  <c r="BG224"/>
  <c r="BF224"/>
  <c r="T224"/>
  <c r="R224"/>
  <c r="P224"/>
  <c r="BK224"/>
  <c r="J224"/>
  <c r="BE224"/>
  <c r="BI223"/>
  <c r="BH223"/>
  <c r="BG223"/>
  <c r="BF223"/>
  <c r="T223"/>
  <c r="R223"/>
  <c r="P223"/>
  <c r="BK223"/>
  <c r="J223"/>
  <c r="BE223"/>
  <c r="BI222"/>
  <c r="BH222"/>
  <c r="BG222"/>
  <c r="BF222"/>
  <c r="T222"/>
  <c r="R222"/>
  <c r="P222"/>
  <c r="BK222"/>
  <c r="J222"/>
  <c r="BE222"/>
  <c r="BI221"/>
  <c r="BH221"/>
  <c r="BG221"/>
  <c r="BF221"/>
  <c r="T221"/>
  <c r="R221"/>
  <c r="P221"/>
  <c r="BK221"/>
  <c r="J221"/>
  <c r="BE221"/>
  <c r="BI220"/>
  <c r="BH220"/>
  <c r="BG220"/>
  <c r="BF220"/>
  <c r="T220"/>
  <c r="R220"/>
  <c r="P220"/>
  <c r="BK220"/>
  <c r="J220"/>
  <c r="BE220"/>
  <c r="BI218"/>
  <c r="BH218"/>
  <c r="BG218"/>
  <c r="BF218"/>
  <c r="T218"/>
  <c r="R218"/>
  <c r="P218"/>
  <c r="BK218"/>
  <c r="J218"/>
  <c r="BE218"/>
  <c r="BI216"/>
  <c r="BH216"/>
  <c r="BG216"/>
  <c r="BF216"/>
  <c r="T216"/>
  <c r="T215"/>
  <c r="R216"/>
  <c r="R215"/>
  <c r="P216"/>
  <c r="P215"/>
  <c r="P194" s="1"/>
  <c r="P91" s="1"/>
  <c r="AU52" i="1" s="1"/>
  <c r="AU51" s="1"/>
  <c r="BK216" i="2"/>
  <c r="J216"/>
  <c r="BE216"/>
  <c r="BI213"/>
  <c r="BH213"/>
  <c r="BG213"/>
  <c r="BF213"/>
  <c r="T213"/>
  <c r="R213"/>
  <c r="P213"/>
  <c r="BK213"/>
  <c r="J213"/>
  <c r="BE213"/>
  <c r="BI212"/>
  <c r="BH212"/>
  <c r="BG212"/>
  <c r="BF212"/>
  <c r="T212"/>
  <c r="T211"/>
  <c r="R212"/>
  <c r="R211"/>
  <c r="P212"/>
  <c r="P211"/>
  <c r="BK212"/>
  <c r="BK211"/>
  <c r="J211"/>
  <c r="J212"/>
  <c r="BE212"/>
  <c r="J63"/>
  <c r="BI210"/>
  <c r="BH210"/>
  <c r="BG210"/>
  <c r="BF210"/>
  <c r="T210"/>
  <c r="T209"/>
  <c r="R210"/>
  <c r="R209"/>
  <c r="P210"/>
  <c r="P209"/>
  <c r="BK210"/>
  <c r="BK209"/>
  <c r="J209"/>
  <c r="J210"/>
  <c r="BE210"/>
  <c r="J62"/>
  <c r="BI207"/>
  <c r="BH207"/>
  <c r="BG207"/>
  <c r="BF207"/>
  <c r="T207"/>
  <c r="R207"/>
  <c r="P207"/>
  <c r="BK207"/>
  <c r="J207"/>
  <c r="BE207"/>
  <c r="BI205"/>
  <c r="BH205"/>
  <c r="BG205"/>
  <c r="BF205"/>
  <c r="T205"/>
  <c r="R205"/>
  <c r="P205"/>
  <c r="BK205"/>
  <c r="J205"/>
  <c r="BE205"/>
  <c r="BI203"/>
  <c r="BH203"/>
  <c r="BG203"/>
  <c r="BF203"/>
  <c r="T203"/>
  <c r="R203"/>
  <c r="P203"/>
  <c r="BK203"/>
  <c r="J203"/>
  <c r="BE203"/>
  <c r="BI201"/>
  <c r="BH201"/>
  <c r="BG201"/>
  <c r="BF201"/>
  <c r="T201"/>
  <c r="R201"/>
  <c r="P201"/>
  <c r="BK201"/>
  <c r="J201"/>
  <c r="BE201"/>
  <c r="BI196"/>
  <c r="BH196"/>
  <c r="BG196"/>
  <c r="BF196"/>
  <c r="T196"/>
  <c r="T195"/>
  <c r="T194"/>
  <c r="R196"/>
  <c r="R195"/>
  <c r="R194"/>
  <c r="P196"/>
  <c r="P195"/>
  <c r="BK196"/>
  <c r="BK195"/>
  <c r="J195"/>
  <c r="J196"/>
  <c r="BE196"/>
  <c r="J61"/>
  <c r="BI192"/>
  <c r="BH192"/>
  <c r="BG192"/>
  <c r="BF192"/>
  <c r="T192"/>
  <c r="T191"/>
  <c r="R192"/>
  <c r="R191"/>
  <c r="P192"/>
  <c r="P191"/>
  <c r="BK192"/>
  <c r="BK191"/>
  <c r="J191"/>
  <c r="J192"/>
  <c r="BE192"/>
  <c r="J59"/>
  <c r="BI189"/>
  <c r="BH189"/>
  <c r="BG189"/>
  <c r="BF189"/>
  <c r="T189"/>
  <c r="R189"/>
  <c r="P189"/>
  <c r="BK189"/>
  <c r="J189"/>
  <c r="BE189"/>
  <c r="BI187"/>
  <c r="BH187"/>
  <c r="BG187"/>
  <c r="BF187"/>
  <c r="T187"/>
  <c r="R187"/>
  <c r="P187"/>
  <c r="BK187"/>
  <c r="J187"/>
  <c r="BE187"/>
  <c r="BI185"/>
  <c r="BH185"/>
  <c r="BG185"/>
  <c r="BF185"/>
  <c r="T185"/>
  <c r="R185"/>
  <c r="P185"/>
  <c r="BK185"/>
  <c r="J185"/>
  <c r="BE185"/>
  <c r="BI182"/>
  <c r="BH182"/>
  <c r="BG182"/>
  <c r="BF182"/>
  <c r="T182"/>
  <c r="R182"/>
  <c r="P182"/>
  <c r="BK182"/>
  <c r="J182"/>
  <c r="BE182"/>
  <c r="BI180"/>
  <c r="BH180"/>
  <c r="BG180"/>
  <c r="BF180"/>
  <c r="T180"/>
  <c r="R180"/>
  <c r="P180"/>
  <c r="BK180"/>
  <c r="J180"/>
  <c r="BE180"/>
  <c r="BI178"/>
  <c r="BH178"/>
  <c r="BG178"/>
  <c r="BF178"/>
  <c r="T178"/>
  <c r="T177"/>
  <c r="R178"/>
  <c r="R177"/>
  <c r="P178"/>
  <c r="P177"/>
  <c r="BK178"/>
  <c r="BK177"/>
  <c r="J177"/>
  <c r="J178"/>
  <c r="BE178"/>
  <c r="J58"/>
  <c r="BI172"/>
  <c r="BH172"/>
  <c r="BG172"/>
  <c r="BF172"/>
  <c r="T172"/>
  <c r="R172"/>
  <c r="P172"/>
  <c r="BK172"/>
  <c r="J172"/>
  <c r="BE172"/>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58"/>
  <c r="BH158"/>
  <c r="BG158"/>
  <c r="BF158"/>
  <c r="T158"/>
  <c r="R158"/>
  <c r="P158"/>
  <c r="BK158"/>
  <c r="J158"/>
  <c r="BE158"/>
  <c r="BI157"/>
  <c r="BH157"/>
  <c r="BG157"/>
  <c r="BF157"/>
  <c r="T157"/>
  <c r="R157"/>
  <c r="P157"/>
  <c r="BK157"/>
  <c r="J157"/>
  <c r="BE157"/>
  <c r="BI154"/>
  <c r="BH154"/>
  <c r="BG154"/>
  <c r="BF154"/>
  <c r="T154"/>
  <c r="R154"/>
  <c r="P154"/>
  <c r="BK154"/>
  <c r="J154"/>
  <c r="BE154"/>
  <c r="BI152"/>
  <c r="BH152"/>
  <c r="BG152"/>
  <c r="BF152"/>
  <c r="T152"/>
  <c r="R152"/>
  <c r="P152"/>
  <c r="BK152"/>
  <c r="J152"/>
  <c r="BE152"/>
  <c r="BI149"/>
  <c r="BH149"/>
  <c r="BG149"/>
  <c r="BF149"/>
  <c r="T149"/>
  <c r="R149"/>
  <c r="P149"/>
  <c r="BK149"/>
  <c r="J149"/>
  <c r="BE149"/>
  <c r="BI145"/>
  <c r="BH145"/>
  <c r="BG145"/>
  <c r="BF145"/>
  <c r="T145"/>
  <c r="R145"/>
  <c r="P145"/>
  <c r="BK145"/>
  <c r="J145"/>
  <c r="BE145"/>
  <c r="BI144"/>
  <c r="BH144"/>
  <c r="BG144"/>
  <c r="BF144"/>
  <c r="T144"/>
  <c r="R144"/>
  <c r="P144"/>
  <c r="BK144"/>
  <c r="J144"/>
  <c r="BE144"/>
  <c r="BI143"/>
  <c r="BH143"/>
  <c r="BG143"/>
  <c r="BF143"/>
  <c r="T143"/>
  <c r="R143"/>
  <c r="P143"/>
  <c r="BK143"/>
  <c r="J143"/>
  <c r="BE143"/>
  <c r="BI140"/>
  <c r="BH140"/>
  <c r="BG140"/>
  <c r="BF140"/>
  <c r="T140"/>
  <c r="R140"/>
  <c r="P140"/>
  <c r="BK140"/>
  <c r="J140"/>
  <c r="BE140"/>
  <c r="BI138"/>
  <c r="BH138"/>
  <c r="BG138"/>
  <c r="BF138"/>
  <c r="T138"/>
  <c r="T137"/>
  <c r="R138"/>
  <c r="R137"/>
  <c r="P138"/>
  <c r="P137"/>
  <c r="BK138"/>
  <c r="BK137"/>
  <c r="J137"/>
  <c r="J138"/>
  <c r="BE138"/>
  <c r="J57"/>
  <c r="BI133"/>
  <c r="BH133"/>
  <c r="BG133"/>
  <c r="BF133"/>
  <c r="T133"/>
  <c r="R133"/>
  <c r="P133"/>
  <c r="BK133"/>
  <c r="J133"/>
  <c r="BE133"/>
  <c r="BI129"/>
  <c r="BH129"/>
  <c r="BG129"/>
  <c r="BF129"/>
  <c r="T129"/>
  <c r="R129"/>
  <c r="P129"/>
  <c r="BK129"/>
  <c r="J129"/>
  <c r="BE129"/>
  <c r="BI126"/>
  <c r="BH126"/>
  <c r="BG126"/>
  <c r="BF126"/>
  <c r="T126"/>
  <c r="T125"/>
  <c r="R126"/>
  <c r="R125"/>
  <c r="P126"/>
  <c r="P125"/>
  <c r="BK126"/>
  <c r="BK125"/>
  <c r="J125"/>
  <c r="J126"/>
  <c r="BE126"/>
  <c r="J56"/>
  <c r="BI123"/>
  <c r="BH123"/>
  <c r="BG123"/>
  <c r="BF123"/>
  <c r="T123"/>
  <c r="R123"/>
  <c r="P123"/>
  <c r="BK123"/>
  <c r="J123"/>
  <c r="BE123"/>
  <c r="BI118"/>
  <c r="BH118"/>
  <c r="BG118"/>
  <c r="BF118"/>
  <c r="T118"/>
  <c r="R118"/>
  <c r="P118"/>
  <c r="BK118"/>
  <c r="J118"/>
  <c r="BE118"/>
  <c r="BI114"/>
  <c r="BH114"/>
  <c r="BG114"/>
  <c r="BF114"/>
  <c r="T114"/>
  <c r="R114"/>
  <c r="P114"/>
  <c r="BK114"/>
  <c r="J114"/>
  <c r="BE114"/>
  <c r="BI110"/>
  <c r="BH110"/>
  <c r="BG110"/>
  <c r="BF110"/>
  <c r="T110"/>
  <c r="R110"/>
  <c r="P110"/>
  <c r="BK110"/>
  <c r="J110"/>
  <c r="BE110"/>
  <c r="BI105"/>
  <c r="BH105"/>
  <c r="BG105"/>
  <c r="BF105"/>
  <c r="T105"/>
  <c r="T104"/>
  <c r="R105"/>
  <c r="R104"/>
  <c r="P105"/>
  <c r="P104"/>
  <c r="BK105"/>
  <c r="BK104"/>
  <c r="J104"/>
  <c r="J105"/>
  <c r="BE105"/>
  <c r="J55"/>
  <c r="BI102"/>
  <c r="BH102"/>
  <c r="BG102"/>
  <c r="BF102"/>
  <c r="T102"/>
  <c r="R102"/>
  <c r="P102"/>
  <c r="BK102"/>
  <c r="J102"/>
  <c r="BE102"/>
  <c r="BI98"/>
  <c r="BH98"/>
  <c r="BG98"/>
  <c r="BF98"/>
  <c r="T98"/>
  <c r="T97"/>
  <c r="R98"/>
  <c r="R97"/>
  <c r="P98"/>
  <c r="P97"/>
  <c r="BK98"/>
  <c r="BK97"/>
  <c r="J97"/>
  <c r="J98"/>
  <c r="BE98"/>
  <c r="J54"/>
  <c r="BI93"/>
  <c r="F32"/>
  <c r="BD52" i="1" s="1"/>
  <c r="BD51" s="1"/>
  <c r="W30" s="1"/>
  <c r="BH93" i="2"/>
  <c r="F31"/>
  <c r="BC52" i="1" s="1"/>
  <c r="BC51" s="1"/>
  <c r="BG93" i="2"/>
  <c r="F30"/>
  <c r="BB52" i="1" s="1"/>
  <c r="BB51" s="1"/>
  <c r="BF93" i="2"/>
  <c r="J29"/>
  <c r="AW52" i="1"/>
  <c r="F29" i="2"/>
  <c r="BA52" i="1" s="1"/>
  <c r="BA51" s="1"/>
  <c r="T93" i="2"/>
  <c r="T92"/>
  <c r="T91"/>
  <c r="R93"/>
  <c r="R92"/>
  <c r="R91"/>
  <c r="P93"/>
  <c r="P92"/>
  <c r="BK93"/>
  <c r="BK92"/>
  <c r="J92"/>
  <c r="J93"/>
  <c r="BE93"/>
  <c r="J53"/>
  <c r="J87"/>
  <c r="F87"/>
  <c r="F85"/>
  <c r="E83"/>
  <c r="J47"/>
  <c r="F47"/>
  <c r="F45"/>
  <c r="E43"/>
  <c r="J16"/>
  <c r="E16"/>
  <c r="F88"/>
  <c r="F48"/>
  <c r="J15"/>
  <c r="J10"/>
  <c r="J85"/>
  <c r="J45"/>
  <c r="AS51" i="1"/>
  <c r="L47"/>
  <c r="AM46"/>
  <c r="L46"/>
  <c r="AM44"/>
  <c r="L44"/>
  <c r="L42"/>
  <c r="L41"/>
  <c r="BK194" i="2" l="1"/>
  <c r="J215"/>
  <c r="J64" s="1"/>
  <c r="J28"/>
  <c r="AV52" i="1" s="1"/>
  <c r="AT52" s="1"/>
  <c r="F28" i="2"/>
  <c r="AZ52" i="1" s="1"/>
  <c r="AZ51" s="1"/>
  <c r="W29"/>
  <c r="AY51"/>
  <c r="W27"/>
  <c r="AW51"/>
  <c r="AK27" s="1"/>
  <c r="W28"/>
  <c r="AX51"/>
  <c r="BK91" i="2" l="1"/>
  <c r="J91" s="1"/>
  <c r="J194"/>
  <c r="J60" s="1"/>
  <c r="AV51" i="1"/>
  <c r="W26"/>
  <c r="J25" i="2" l="1"/>
  <c r="J52"/>
  <c r="AK26" i="1"/>
  <c r="AT51"/>
  <c r="AG52" l="1"/>
  <c r="J34" i="2"/>
  <c r="AG51" i="1" l="1"/>
  <c r="AN52"/>
  <c r="AN51" l="1"/>
  <c r="AK23"/>
  <c r="AK32" s="1"/>
</calcChain>
</file>

<file path=xl/sharedStrings.xml><?xml version="1.0" encoding="utf-8"?>
<sst xmlns="http://schemas.openxmlformats.org/spreadsheetml/2006/main" count="9330" uniqueCount="1529">
  <si>
    <t>Export VZ</t>
  </si>
  <si>
    <t>List obsahuje:</t>
  </si>
  <si>
    <t>1) Rekapitulace stavby</t>
  </si>
  <si>
    <t>2) Rekapitulace objektů stavby a soupisů prací</t>
  </si>
  <si>
    <t>3.0</t>
  </si>
  <si>
    <t/>
  </si>
  <si>
    <t>False</t>
  </si>
  <si>
    <t>{ea207911-3b71-447a-8c64-8c232881767f}</t>
  </si>
  <si>
    <t>&gt;&gt;  skryté sloupce  &lt;&lt;</t>
  </si>
  <si>
    <t>0,01</t>
  </si>
  <si>
    <t>21</t>
  </si>
  <si>
    <t>15</t>
  </si>
  <si>
    <t>REKAPITULACE STAVBY</t>
  </si>
  <si>
    <t>v ---  níže se nacházejí doplnkové a pomocné údaje k sestavám  --- v</t>
  </si>
  <si>
    <t>Návod na vyplnění</t>
  </si>
  <si>
    <t>0,001</t>
  </si>
  <si>
    <t>Kód:</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</si>
  <si>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</si>
  <si>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</si>
  <si>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krovu a střešního pláště č.p. 6 v Milevsku</t>
  </si>
  <si>
    <t>KSO:</t>
  </si>
  <si>
    <t>CC-CZ:</t>
  </si>
  <si>
    <t>Místo:</t>
  </si>
  <si>
    <t>Milevsko</t>
  </si>
  <si>
    <t>Datum:</t>
  </si>
  <si>
    <t>23. 5. 2018</t>
  </si>
  <si>
    <t>Zadavatel:</t>
  </si>
  <si>
    <t>IČ:</t>
  </si>
  <si>
    <t>Město Milevsko, Nám. E. Beneše 420, Milevsko 39901</t>
  </si>
  <si>
    <t>DIČ:</t>
  </si>
  <si>
    <t>Uchazeč:</t>
  </si>
  <si>
    <t>Vyplň údaj</t>
  </si>
  <si>
    <t>Projektant:</t>
  </si>
  <si>
    <t xml:space="preserve">60078936_x000D_
</t>
  </si>
  <si>
    <t>VL projekt</t>
  </si>
  <si>
    <t xml:space="preserve">CZ60078936_x000D_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</si>
  <si>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</si>
  <si>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</si>
  <si>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</si>
  <si>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</si>
  <si>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</si>
  <si>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</si>
  <si>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</si>
  <si>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</si>
  <si>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</si>
  <si>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</si>
  <si>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</si>
  <si>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</si>
  <si>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</si>
  <si>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</si>
  <si>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</si>
  <si>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</si>
  <si>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</si>
  <si>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</si>
  <si>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</si>
  <si>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</si>
  <si>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</si>
  <si>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</si>
  <si>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</si>
  <si>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</si>
  <si>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</si>
  <si>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</si>
  <si>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</si>
  <si>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</si>
  <si>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</si>
  <si>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</si>
  <si>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</si>
  <si>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</si>
  <si>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</si>
  <si>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</si>
  <si>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</si>
  <si>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</si>
  <si>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</si>
  <si>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</si>
  <si>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</si>
  <si>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</si>
  <si>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</si>
  <si>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</si>
  <si>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</si>
  <si>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</si>
  <si>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</si>
  <si>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</si>
  <si>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</si>
  <si>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</si>
  <si>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</si>
  <si>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</si>
  <si>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</si>
  <si>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</si>
  <si>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</si>
  <si>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</si>
  <si>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</si>
  <si>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</si>
  <si>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</si>
  <si>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</si>
  <si>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</si>
  <si>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</si>
  <si>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</si>
  <si>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</si>
  <si>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</si>
  <si>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</si>
  <si>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</si>
  <si>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</si>
  <si>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721 - Zdravotechnika - vnitřní kanalizace</t>
  </si>
  <si>
    <t xml:space="preserve">    741 - Elektroinstalace - silnoproud</t>
  </si>
  <si>
    <t xml:space="preserve">    742 - Elektroinstalace - slaboproud</t>
  </si>
  <si>
    <t xml:space="preserve">    762 - Konstrukce tesařské</t>
  </si>
  <si>
    <t xml:space="preserve">    764 - Konstrukce klempířské</t>
  </si>
  <si>
    <t xml:space="preserve">    765 - Krytina skládaná</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</si>
  <si>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</si>
  <si>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</si>
  <si>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</si>
  <si>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</si>
  <si>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</si>
  <si>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</si>
  <si>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</si>
  <si>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</si>
  <si>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</si>
  <si>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</si>
  <si>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</si>
  <si>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</si>
  <si>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</si>
  <si>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</si>
  <si>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</si>
  <si>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</si>
  <si>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</si>
  <si>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</si>
  <si>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</si>
  <si>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</si>
  <si>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</si>
  <si>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</si>
  <si>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K</t>
  </si>
  <si>
    <t>000000001</t>
  </si>
  <si>
    <t>Poznámky a upozornění</t>
  </si>
  <si>
    <t>4</t>
  </si>
  <si>
    <t>1188244001</t>
  </si>
  <si>
    <t>VV</t>
  </si>
  <si>
    <t>"- rozpočet je zpracován v cenové databázi ÚRS Praha 2018/1 - dle stupně PD_DSP 04.2018 -"</t>
  </si>
  <si>
    <t>Součet</t>
  </si>
  <si>
    <t>Zemní práce</t>
  </si>
  <si>
    <t>119003223</t>
  </si>
  <si>
    <t>Pomocné konstrukce při zabezpečení výkopu svislé ocelové mobilní oplocení, výšky do 2,2 m panely vyplněné profilovaným plechem zřízení</t>
  </si>
  <si>
    <t>m</t>
  </si>
  <si>
    <t>CS ÚRS 2018 01</t>
  </si>
  <si>
    <t>784994457</t>
  </si>
  <si>
    <t>PSC</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</si>
  <si>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</si>
  <si>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21,526*2+3,00+10,784</t>
  </si>
  <si>
    <t>3</t>
  </si>
  <si>
    <t>119003224</t>
  </si>
  <si>
    <t>Pomocné konstrukce při zabezpečení výkopu svislé ocelové mobilní oplocení, výšky do 2,2 m panely vyplněné profilovaným plechem odstranění</t>
  </si>
  <si>
    <t>471038883</t>
  </si>
  <si>
    <t>Svislé a kompletní konstrukce</t>
  </si>
  <si>
    <t>317234410</t>
  </si>
  <si>
    <t>Vyzdívka mezi nosníky cihlami pálenými na maltu cementovou</t>
  </si>
  <si>
    <t>m3</t>
  </si>
  <si>
    <t>-741051466</t>
  </si>
  <si>
    <t xml:space="preserve">Poznámka k souboru cen:_x000D_
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 </t>
  </si>
  <si>
    <t>"podezdívka pod vaznice"</t>
  </si>
  <si>
    <t>0,20*0,20*0,45*3</t>
  </si>
  <si>
    <t>5</t>
  </si>
  <si>
    <t>317235511</t>
  </si>
  <si>
    <t>Doplnění říms z cihelných příčkovek na cementovou maltu (s dodáním hmot) vyložených do 300 mm</t>
  </si>
  <si>
    <t>1278800384</t>
  </si>
  <si>
    <t xml:space="preserve">Poznámka k souboru cen:_x000D_
1. Množství jednotek se určuje v m délky římsy. </t>
  </si>
  <si>
    <t>21,526*2+3,00+10,784+1,053*2+1,077+1,084*2+1,08</t>
  </si>
  <si>
    <t>6</t>
  </si>
  <si>
    <t>330311711</t>
  </si>
  <si>
    <t>Sloupy a pilíře z betonu prostého tř. C 16/20</t>
  </si>
  <si>
    <t>-1291443176</t>
  </si>
  <si>
    <t>"komínová hlava"</t>
  </si>
  <si>
    <t>(2,15+1,36+1,47+1,46+1,85)*0,47*0,08</t>
  </si>
  <si>
    <t>7</t>
  </si>
  <si>
    <t>331351125</t>
  </si>
  <si>
    <t>Bednění hranatých sloupů a pilířů včetně vzepření průřezu pravoúhlého čtyřúhelníka výšky do 4 m, průřezu přes 0,16 m2 zřízení</t>
  </si>
  <si>
    <t>m2</t>
  </si>
  <si>
    <t>-2000971011</t>
  </si>
  <si>
    <t xml:space="preserve">Poznámka k souboru cen:_x000D_
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 </t>
  </si>
  <si>
    <t>"komíny"</t>
  </si>
  <si>
    <t>2*((2,15+1,36+1,47+1,46+1,85)+0,47*5)*0,20</t>
  </si>
  <si>
    <t>8</t>
  </si>
  <si>
    <t>331351126</t>
  </si>
  <si>
    <t>Bednění hranatých sloupů a pilířů včetně vzepření průřezu pravoúhlého čtyřúhelníka výšky do 4 m, průřezu přes 0,16 m2 odstranění</t>
  </si>
  <si>
    <t>-538425539</t>
  </si>
  <si>
    <t>Úpravy povrchů, podlahy a osazování výplní</t>
  </si>
  <si>
    <t>9</t>
  </si>
  <si>
    <t>622325312</t>
  </si>
  <si>
    <t>Oprava vápenocementové omítky vnějších ploch stupně členitosti 2 štukové, v rozsahu opravované plochy přes 20 do 30%</t>
  </si>
  <si>
    <t>-338083421</t>
  </si>
  <si>
    <t>(21,526*2+3,00+10,784)*0,60</t>
  </si>
  <si>
    <t>10</t>
  </si>
  <si>
    <t>629135102</t>
  </si>
  <si>
    <t>Vyrovnávací vrstva z cementové malty pod klempířskými prvky šířky přes 150 do 300 mm</t>
  </si>
  <si>
    <t>576126634</t>
  </si>
  <si>
    <t>"římsy + štítové zídky"</t>
  </si>
  <si>
    <t>(21,526*2+3,00+10,784+1,053*2+1,077+1,084*2+1,08)*2</t>
  </si>
  <si>
    <t>11</t>
  </si>
  <si>
    <t>631311121</t>
  </si>
  <si>
    <t>Doplnění dosavadních mazanin prostým betonem s dodáním hmot, bez potěru, plochy jednotlivě do 1 m2 a tl. do 80 mm</t>
  </si>
  <si>
    <t>-638067462</t>
  </si>
  <si>
    <t>"vyrovnání zdiva koruny"</t>
  </si>
  <si>
    <t>(21,526*2+3,00+10,784+1,053*2+1,077+1,084*2+1,08)*0,20*0,05</t>
  </si>
  <si>
    <t>Ostatní konstrukce a práce, bourání</t>
  </si>
  <si>
    <t>12</t>
  </si>
  <si>
    <t>913111111</t>
  </si>
  <si>
    <t>Montáž a demontáž dočasných dopravních značek zařízení pro upevnění samostatných značek podstavce plastového</t>
  </si>
  <si>
    <t>kus</t>
  </si>
  <si>
    <t>-1349026530</t>
  </si>
  <si>
    <t xml:space="preserve">Poznámka k souboru cen:_x000D_
1. V cenách jsou započteny náklady na montáž i demontáž dočasné značky, nebo podstavce. </t>
  </si>
  <si>
    <t>13</t>
  </si>
  <si>
    <t>913121211</t>
  </si>
  <si>
    <t>Montáž a demontáž dočasných dopravních značek Příplatek za první a každý další den použití dočasných dopravních značek k ceně 12-1111</t>
  </si>
  <si>
    <t>1491534342</t>
  </si>
  <si>
    <t>3*30 'Přepočtené koeficientem množství</t>
  </si>
  <si>
    <t>14</t>
  </si>
  <si>
    <t>913921131</t>
  </si>
  <si>
    <t>Dočasné omezení platnosti základní dopravní značky zakrytí značky</t>
  </si>
  <si>
    <t>-1198740464</t>
  </si>
  <si>
    <t>913921132</t>
  </si>
  <si>
    <t>Dočasné omezení platnosti základní dopravní značky odkrytí značky</t>
  </si>
  <si>
    <t>-1043492681</t>
  </si>
  <si>
    <t>16</t>
  </si>
  <si>
    <t>946311132</t>
  </si>
  <si>
    <t>Montáž zavěšeného řadového trubkového lešení šíře do 1,5 m s provozním zatížením tř. 3 přes 150 do 200 kg/m2, umístěného ve výšce přes 10 do 25 m</t>
  </si>
  <si>
    <t>239668038</t>
  </si>
  <si>
    <t xml:space="preserve">Poznámka k souboru cen:_x000D_
1. V ceně příplatku jsou započteny i náklady na závěsný systém. 2. Množství měrných jednotek se určuje v m2 pohledové plochy. Pohledová plocha lešení je dána součinem výšky zavěšeného lešení (měřená jako svislá vzdálenost nejvyššího závěsného bodu od nejnižší úrovně podlahy) a délky. 3. Montáž lešení zavěšených řadových trubkových s úrovní zavěšení vyšší než 25 m se oceňuje individuálně, stejně tak jako konstrukce s vyšším zatížením než 200 kg/m2. </t>
  </si>
  <si>
    <t>(21,526*2+3,00+10,784)*2,00</t>
  </si>
  <si>
    <t>17</t>
  </si>
  <si>
    <t>946311232</t>
  </si>
  <si>
    <t>Montáž zavěšeného řadového trubkového lešení šíře do 1,5 m Příplatek za první a každý další den použití lešení k ceně -1132</t>
  </si>
  <si>
    <t>1890667240</t>
  </si>
  <si>
    <t>113,672*60 'Přepočtené koeficientem množství</t>
  </si>
  <si>
    <t>18</t>
  </si>
  <si>
    <t>946311832</t>
  </si>
  <si>
    <t>Demontáž zavěšeného řadového trubkového lešení šíře do 1,5 m s provozním zatížením tř. 3 přes 150 do 200 kg/m2, umístěného ve výšce přes 10 do 25 m</t>
  </si>
  <si>
    <t>-160362020</t>
  </si>
  <si>
    <t xml:space="preserve">Poznámka k souboru cen:_x000D_
1. Demontáž lešení zavěšených řadových trubkových s úrovní zavěšení vyšší než 25 m se oceňuje individuálně, stejně tak jako konstrukce s vyšším zatížením než 200 kg/m2. </t>
  </si>
  <si>
    <t>19</t>
  </si>
  <si>
    <t>949009101</t>
  </si>
  <si>
    <t>Přesun hmot samostatně budovaných lešení do 50 m</t>
  </si>
  <si>
    <t>t</t>
  </si>
  <si>
    <t>-51977718</t>
  </si>
  <si>
    <t>113,672*2*0,005</t>
  </si>
  <si>
    <t>20</t>
  </si>
  <si>
    <t>949009194</t>
  </si>
  <si>
    <t>Příplatek k přesunu hmot samostatně budovaných lešení za zvětšený přesun do 1000 m</t>
  </si>
  <si>
    <t>-1107769179</t>
  </si>
  <si>
    <t>952901114</t>
  </si>
  <si>
    <t>Vyčištění budov nebo objektů před předáním do užívání budov bytové nebo občanské výstavby, světlé výšky podlaží přes 4 m</t>
  </si>
  <si>
    <t>772427682</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</si>
  <si>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</si>
  <si>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24,251*10,784</t>
  </si>
  <si>
    <t>22</t>
  </si>
  <si>
    <t>9529030081</t>
  </si>
  <si>
    <t>Vyčištění komínů - kontrola, revize</t>
  </si>
  <si>
    <t>kpl</t>
  </si>
  <si>
    <t>1667329123</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</si>
  <si>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t>
  </si>
  <si>
    <t>23</t>
  </si>
  <si>
    <t>953962213</t>
  </si>
  <si>
    <t>Kotvy chemické s vyvrtáním otvoru do zdiva z děrovaných cihel tmel se síťovým pouzdrem, hloubka 80 mm, velikost M 12</t>
  </si>
  <si>
    <t>-2139639503</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</si>
  <si>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</si>
  <si>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24</t>
  </si>
  <si>
    <t>953965123</t>
  </si>
  <si>
    <t>Kotvy chemické s vyvrtáním otvoru kotevní šrouby pro chemické kotvy, velikost M 12, délka 260 mm</t>
  </si>
  <si>
    <t>-475403980</t>
  </si>
  <si>
    <t>25</t>
  </si>
  <si>
    <t>965082941</t>
  </si>
  <si>
    <t>Odstranění násypu pod podlahami nebo ochranného násypu na střechách tl. přes 200 mm jakékoliv plochy</t>
  </si>
  <si>
    <t>-1293357608</t>
  </si>
  <si>
    <t>"suť"</t>
  </si>
  <si>
    <t>(21,526*2+3,00+10,784)*0,50*0,30</t>
  </si>
  <si>
    <t>26</t>
  </si>
  <si>
    <t>985231111</t>
  </si>
  <si>
    <t>Spárování zdiva hloubky do 40 mm aktivovanou maltou délky spáry na 1 m2 upravované plochy do 6 m</t>
  </si>
  <si>
    <t>-1799990471</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</si>
  <si>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</si>
  <si>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2*((2,15+1,36+1,47+1,46+1,85)+0,47*5)*1,00</t>
  </si>
  <si>
    <t>997</t>
  </si>
  <si>
    <t>Přesun sutě</t>
  </si>
  <si>
    <t>27</t>
  </si>
  <si>
    <t>997013215</t>
  </si>
  <si>
    <t>Vnitrostaveništní doprava suti a vybouraných hmot vodorovně do 50 m svisle ručně (nošením po schodech) pro budovy a haly výšky přes 15 do 18 m</t>
  </si>
  <si>
    <t>1551905136</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</si>
  <si>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</si>
  <si>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28</t>
  </si>
  <si>
    <t>997013501</t>
  </si>
  <si>
    <t>Odvoz suti a vybouraných hmot na skládku nebo meziskládku se složením, na vzdálenost do 1 km</t>
  </si>
  <si>
    <t>2113196580</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</si>
  <si>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</si>
  <si>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29</t>
  </si>
  <si>
    <t>997013509</t>
  </si>
  <si>
    <t>Odvoz suti a vybouraných hmot na skládku nebo meziskládku se složením, na vzdálenost Příplatek k ceně za každý další i započatý 1 km přes 1 km</t>
  </si>
  <si>
    <t>1656696166</t>
  </si>
  <si>
    <t>42,859*4 'Přepočtené koeficientem množství</t>
  </si>
  <si>
    <t>30</t>
  </si>
  <si>
    <t>997013831</t>
  </si>
  <si>
    <t>Poplatek za uložení stavebního odpadu na skládce (skládkovné) směsného stavebního a demoličního zatříděného do Katalogu odpadů pod kódem 170 904</t>
  </si>
  <si>
    <t>1463053357</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</si>
  <si>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</si>
  <si>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31</t>
  </si>
  <si>
    <t>997013843</t>
  </si>
  <si>
    <t>Poplatek za uložení stavebního odpadu na skládce (skládkovné) odpadního materiálu po otryskávání s obsahem nebezpečných látek zatříděného do katalogu odpadů pod kódem 120 116</t>
  </si>
  <si>
    <t>778091261</t>
  </si>
  <si>
    <t>32</t>
  </si>
  <si>
    <t>997221612</t>
  </si>
  <si>
    <t>Nakládání na dopravní prostředky pro vodorovnou dopravu vybouraných hmot</t>
  </si>
  <si>
    <t>215368871</t>
  </si>
  <si>
    <t xml:space="preserve">Poznámka k souboru cen:_x000D_
1. Ceny lze použít i pro překládání při lomené dopravě. 2. Ceny nelze použít při dopravě po železnici, po vodě nebo neobvyklými dopravními prostředky. </t>
  </si>
  <si>
    <t>998</t>
  </si>
  <si>
    <t>Přesun hmot</t>
  </si>
  <si>
    <t>33</t>
  </si>
  <si>
    <t>998011003</t>
  </si>
  <si>
    <t>Přesun hmot pro budovy občanské výstavby, bydlení, výrobu a služby s nosnou svislou konstrukcí zděnou z cihel, tvárnic nebo kamene vodorovná dopravní vzdálenost do 100 m pro budovy výšky přes 12 do 24 m</t>
  </si>
  <si>
    <t>1843565981</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</si>
  <si>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</si>
  <si>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</si>
  <si>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</si>
  <si>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</si>
  <si>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</si>
  <si>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34</t>
  </si>
  <si>
    <t>711111011</t>
  </si>
  <si>
    <t>Provedení izolace proti zemní vlhkosti natěradly a tmely za studena na ploše vodorovné V nátěrem suspensí asfaltovou</t>
  </si>
  <si>
    <t>-1642977106</t>
  </si>
  <si>
    <t xml:space="preserve">Poznámka k souboru cen:_x000D_
1. Izolace plochy jednotlivě do 10 m2 se oceňují skladebně cenou příslušné izolace a cenou 711 19-9095 Příplatek za plochu do 10 m2. </t>
  </si>
  <si>
    <t>"pod pozednicí"</t>
  </si>
  <si>
    <t>68,00*0,30</t>
  </si>
  <si>
    <t>35</t>
  </si>
  <si>
    <t>M</t>
  </si>
  <si>
    <t>11163150</t>
  </si>
  <si>
    <t>lak asfaltový penetrační</t>
  </si>
  <si>
    <t>-566558720</t>
  </si>
  <si>
    <t>20,4*0,001 'Přepočtené koeficientem množství</t>
  </si>
  <si>
    <t>36</t>
  </si>
  <si>
    <t>711141559</t>
  </si>
  <si>
    <t>Provedení izolace proti zemní vlhkosti pásy přitavením NAIP na ploše vodorovné V</t>
  </si>
  <si>
    <t>-860214993</t>
  </si>
  <si>
    <t xml:space="preserve">Poznámka k souboru cen:_x000D_
1. Izolace plochy jednotlivě do 10 m2 se oceňují skladebně cenou příslušné izolace a cenou 711 19-9097 Příplatek za plochu do 10 m2. </t>
  </si>
  <si>
    <t>37</t>
  </si>
  <si>
    <t>62832134</t>
  </si>
  <si>
    <t>pás těžký asfaltovaný V60 S40</t>
  </si>
  <si>
    <t>307354266</t>
  </si>
  <si>
    <t>20,4*1,15 'Přepočtené koeficientem množství</t>
  </si>
  <si>
    <t>38</t>
  </si>
  <si>
    <t>998711203</t>
  </si>
  <si>
    <t>Přesun hmot pro izolace proti vodě, vlhkosti a plynům stanovený procentní sazbou (%) z ceny vodorovná dopravní vzdálenost do 50 m v objektech výšky přes 12 do 60 m</t>
  </si>
  <si>
    <t>%</t>
  </si>
  <si>
    <t>-297406105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</si>
  <si>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</si>
  <si>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</si>
  <si>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</si>
  <si>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39</t>
  </si>
  <si>
    <t>712600831</t>
  </si>
  <si>
    <t>Odstranění ze střech šikmých přes 30° do 45° krytiny povlakové jednovrstvé</t>
  </si>
  <si>
    <t>2084187237</t>
  </si>
  <si>
    <t>721</t>
  </si>
  <si>
    <t>Zdravotechnika - vnitřní kanalizace</t>
  </si>
  <si>
    <t>40</t>
  </si>
  <si>
    <t>721300942</t>
  </si>
  <si>
    <t>Pročištění lapačů střešních splavenin</t>
  </si>
  <si>
    <t>383671997</t>
  </si>
  <si>
    <t>41</t>
  </si>
  <si>
    <t>998721203</t>
  </si>
  <si>
    <t>Přesun hmot pro vnitřní kanalizace stanovený procentní sazbou (%) z ceny vodorovná dopravní vzdálenost do 50 m v objektech výšky přes 12 do 24 m</t>
  </si>
  <si>
    <t>-1668644515</t>
  </si>
  <si>
    <t>741</t>
  </si>
  <si>
    <t>Elektroinstalace - silnoproud</t>
  </si>
  <si>
    <t>42</t>
  </si>
  <si>
    <t>741420001</t>
  </si>
  <si>
    <t>Montáž hromosvodného vedení svodových drátů nebo lan s podpěrami, Ø do 10 mm</t>
  </si>
  <si>
    <t>-1061327495</t>
  </si>
  <si>
    <t xml:space="preserve">Poznámka k souboru cen:_x000D_
1. Svodovými dráty se rozumí i jímací vedení na střeše. </t>
  </si>
  <si>
    <t>43</t>
  </si>
  <si>
    <t>35441080</t>
  </si>
  <si>
    <t>drát D 8mm nerez</t>
  </si>
  <si>
    <t>kg</t>
  </si>
  <si>
    <t>-1710313856</t>
  </si>
  <si>
    <t>68,00*0,40*1,03</t>
  </si>
  <si>
    <t>44</t>
  </si>
  <si>
    <t>35441679</t>
  </si>
  <si>
    <t>podpěry vedení hromosvodu na hřebenáče - 190-220/70 mm, Cu</t>
  </si>
  <si>
    <t>-512936245</t>
  </si>
  <si>
    <t>45</t>
  </si>
  <si>
    <t>35441685</t>
  </si>
  <si>
    <t>podpěry vedení hromosvodu pod střešní krytinu - 190 mm, Cu</t>
  </si>
  <si>
    <t>-1166173340</t>
  </si>
  <si>
    <t>46</t>
  </si>
  <si>
    <t>35441700</t>
  </si>
  <si>
    <t>podpěry vedení hromosvodu do zdiva na hmoždinku - 6/50 mm, nerez</t>
  </si>
  <si>
    <t>535367782</t>
  </si>
  <si>
    <t>47</t>
  </si>
  <si>
    <t>35441690</t>
  </si>
  <si>
    <t>podpěry vedení hromosvodu do zdiva, Cu</t>
  </si>
  <si>
    <t>1114867134</t>
  </si>
  <si>
    <t>48</t>
  </si>
  <si>
    <t>741420021</t>
  </si>
  <si>
    <t>Montáž hromosvodného vedení svorek se 2 šrouby</t>
  </si>
  <si>
    <t>1143083144</t>
  </si>
  <si>
    <t>1+18+14+2+6</t>
  </si>
  <si>
    <t>49</t>
  </si>
  <si>
    <t>35442029</t>
  </si>
  <si>
    <t>svorka uzemnění nerez univerzální</t>
  </si>
  <si>
    <t>1368639568</t>
  </si>
  <si>
    <t>50</t>
  </si>
  <si>
    <t>35442033</t>
  </si>
  <si>
    <t>svorka uzemnění nerez spojovací</t>
  </si>
  <si>
    <t>-1886842547</t>
  </si>
  <si>
    <t>51</t>
  </si>
  <si>
    <t>35442034</t>
  </si>
  <si>
    <t>svorka uzemnění nerez zkušební, 81 mm</t>
  </si>
  <si>
    <t>-121940849</t>
  </si>
  <si>
    <t>52</t>
  </si>
  <si>
    <t>35442042</t>
  </si>
  <si>
    <t>svorka uzemnění nerez na okapové žlaby</t>
  </si>
  <si>
    <t>-1752190422</t>
  </si>
  <si>
    <t>53</t>
  </si>
  <si>
    <t>35442027</t>
  </si>
  <si>
    <t>svorka uzemnění Cu pro zemnící pásku a drát, 77x42 mm</t>
  </si>
  <si>
    <t>-521353608</t>
  </si>
  <si>
    <t>54</t>
  </si>
  <si>
    <t>741420051</t>
  </si>
  <si>
    <t>Montáž hromosvodného vedení ochranných prvků úhelníků nebo trubek s držáky do zdiva</t>
  </si>
  <si>
    <t>-1117098929</t>
  </si>
  <si>
    <t>55</t>
  </si>
  <si>
    <t>35441802</t>
  </si>
  <si>
    <t>úhelník ochranný na ochranu svodu - 1700 mm, nerez</t>
  </si>
  <si>
    <t>1793797750</t>
  </si>
  <si>
    <t>56</t>
  </si>
  <si>
    <t>741420083</t>
  </si>
  <si>
    <t>Montáž hromosvodného vedení doplňků štítků k označení svodů</t>
  </si>
  <si>
    <t>-51687542</t>
  </si>
  <si>
    <t>57</t>
  </si>
  <si>
    <t>35442110</t>
  </si>
  <si>
    <t>štítek plastový -  čísla svodů</t>
  </si>
  <si>
    <t>-365305116</t>
  </si>
  <si>
    <t>58</t>
  </si>
  <si>
    <t>741421831</t>
  </si>
  <si>
    <t>Demontáž hromosvodného vedení bez zachování funkčnosti svodových drátů nebo lan na šikmé střeše, průměru do 8 mm</t>
  </si>
  <si>
    <t>-1189409607</t>
  </si>
  <si>
    <t>59</t>
  </si>
  <si>
    <t>741421843</t>
  </si>
  <si>
    <t>Demontáž hromosvodného vedení bez zachování funkčnosti svorek šroubových se 2 šrouby</t>
  </si>
  <si>
    <t>-887121776</t>
  </si>
  <si>
    <t>60</t>
  </si>
  <si>
    <t>741421851</t>
  </si>
  <si>
    <t>Demontáž hromosvodného vedení podpěr střešního vedení pod hřeben</t>
  </si>
  <si>
    <t>-1730953495</t>
  </si>
  <si>
    <t>61</t>
  </si>
  <si>
    <t>741421853</t>
  </si>
  <si>
    <t>Demontáž hromosvodného vedení podpěr střešního vedení pod tašky</t>
  </si>
  <si>
    <t>1228616353</t>
  </si>
  <si>
    <t>62</t>
  </si>
  <si>
    <t>741421863</t>
  </si>
  <si>
    <t>Demontáž hromosvodného vedení podpěr svislého vedení zazděného</t>
  </si>
  <si>
    <t>1009051053</t>
  </si>
  <si>
    <t>15+1</t>
  </si>
  <si>
    <t>63</t>
  </si>
  <si>
    <t>741820001</t>
  </si>
  <si>
    <t>Měření zemních odporů zemniče</t>
  </si>
  <si>
    <t>1194196627</t>
  </si>
  <si>
    <t>64</t>
  </si>
  <si>
    <t>741850901</t>
  </si>
  <si>
    <t>Úprava a zajištění stávajícího elektrického vedení v půdním prostoru</t>
  </si>
  <si>
    <t>119015403</t>
  </si>
  <si>
    <t>65</t>
  </si>
  <si>
    <t>9987412031</t>
  </si>
  <si>
    <t>Stavební přípomoce 4%</t>
  </si>
  <si>
    <t>-1383775128</t>
  </si>
  <si>
    <t>66</t>
  </si>
  <si>
    <t>998741203</t>
  </si>
  <si>
    <t>Přesun hmot pro silnoproud stanovený procentní sazbou (%) z ceny vodorovná dopravní vzdálenost do 50 m v objektech výšky přes 12 do 24 m</t>
  </si>
  <si>
    <t>-1925972784</t>
  </si>
  <si>
    <t>742</t>
  </si>
  <si>
    <t>Elektroinstalace - slaboproud</t>
  </si>
  <si>
    <t>67</t>
  </si>
  <si>
    <t>742420001</t>
  </si>
  <si>
    <t>Montáž společné televizní antény venkovní televizní antény</t>
  </si>
  <si>
    <t>-1373200484</t>
  </si>
  <si>
    <t>68</t>
  </si>
  <si>
    <t>742420811</t>
  </si>
  <si>
    <t>Demontáž společné televizní antény venkovní televizní antény nebo FM antény</t>
  </si>
  <si>
    <t>1873641621</t>
  </si>
  <si>
    <t>69</t>
  </si>
  <si>
    <t>998742203</t>
  </si>
  <si>
    <t>Přesun hmot pro slaboproud stanovený procentní sazbou (%) z ceny vodorovná dopravní vzdálenost do 50 m v objektech výšky přes 12 do 24 m</t>
  </si>
  <si>
    <t>1775573900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</si>
  <si>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</si>
  <si>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762</t>
  </si>
  <si>
    <t>Konstrukce tesařské</t>
  </si>
  <si>
    <t>70</t>
  </si>
  <si>
    <t>762081150</t>
  </si>
  <si>
    <t>Práce společné pro tesařské konstrukce hoblování hraněného řeziva přímo na staveništi</t>
  </si>
  <si>
    <t>-885772039</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</si>
  <si>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</si>
  <si>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56,884</t>
  </si>
  <si>
    <t>71</t>
  </si>
  <si>
    <t>762081352</t>
  </si>
  <si>
    <t>Práce společné pro tesařské konstrukce hoblování hraněného řeziva zabudovaného do konstrukce jednostranné hranoly, průřezové plochy přes 120 do 224 cm2</t>
  </si>
  <si>
    <t>1715596608</t>
  </si>
  <si>
    <t>88,70+83,30+84,50+171,60</t>
  </si>
  <si>
    <t>72</t>
  </si>
  <si>
    <t>762081353</t>
  </si>
  <si>
    <t>Práce společné pro tesařské konstrukce hoblování hraněného řeziva zabudovaného do konstrukce jednostranné hranoly, průřezové plochy přes 224 do 288 cm2</t>
  </si>
  <si>
    <t>-928039951</t>
  </si>
  <si>
    <t>6,00+28,50+11,00</t>
  </si>
  <si>
    <t>73</t>
  </si>
  <si>
    <t>762081354</t>
  </si>
  <si>
    <t>Práce společné pro tesařské konstrukce hoblování hraněného řeziva zabudovaného do konstrukce jednostranné hranoly, průřezové plochy přes 288 do 450 cm2</t>
  </si>
  <si>
    <t>-2010976711</t>
  </si>
  <si>
    <t>4,00+13,50</t>
  </si>
  <si>
    <t>74</t>
  </si>
  <si>
    <t>762081355</t>
  </si>
  <si>
    <t>Práce společné pro tesařské konstrukce hoblování hraněného řeziva zabudovaného do konstrukce jednostranné hranoly, průřezové plochy přes 450 cm2</t>
  </si>
  <si>
    <t>1941815248</t>
  </si>
  <si>
    <t>27,50+5,00</t>
  </si>
  <si>
    <t>75</t>
  </si>
  <si>
    <t>762081510</t>
  </si>
  <si>
    <t>Práce společné pro tesařské konstrukce hoblování hraněného řeziva zabudovaného do konstrukce plošné prkna, fošny</t>
  </si>
  <si>
    <t>2044481954</t>
  </si>
  <si>
    <t>76</t>
  </si>
  <si>
    <t>762083121</t>
  </si>
  <si>
    <t>Práce společné pro tesařské konstrukce impregnace řeziva máčením proti dřevokaznému hmyzu, houbám a plísním, třída ohrožení 1 a 2 (dřevo v interiéru)</t>
  </si>
  <si>
    <t>-1380147933</t>
  </si>
  <si>
    <t>"č.p. 100 - krokev 120/150" 8,00*0,12*0,15</t>
  </si>
  <si>
    <t>"č.p. 101 - krokev 120/150" 8,60*0,12*0,15</t>
  </si>
  <si>
    <t>"č.p. 102 - krokev 120/150" 5,00*0,12*0,15</t>
  </si>
  <si>
    <t>"č.p. 103 - krokev 120/150" 2,50*0,12*0,15</t>
  </si>
  <si>
    <t>"č.p. 105 - krokev 120/150" 2,00*0,12*0,15</t>
  </si>
  <si>
    <t>"č.p. 106 - krokev 120/150" 5,00*0,12*0,15</t>
  </si>
  <si>
    <t>"č.p. 104 - vazný trám 200/260" 2,50*0,20*0,26</t>
  </si>
  <si>
    <t>"č.p. 107 - krokev 120/150" 5,00*0,12*0,15</t>
  </si>
  <si>
    <t>"č.p. 108 - vzpěra 170/170" 4,50*0,17*0,17</t>
  </si>
  <si>
    <t>"č.p. 109 - kleština 80/160" 2*2,50*0,08*0,16</t>
  </si>
  <si>
    <t>"č.p. 110 - sloupek 160/160" 3,50*0,16*0,16</t>
  </si>
  <si>
    <t>"č.p. 111 - sloupek 160/180" 5,50*0,16*0,18</t>
  </si>
  <si>
    <t>"č.p. 112 - sloupek 160/160" 3,50*0,16*0,16</t>
  </si>
  <si>
    <t>"č.p. 113 - vaznice 150/180" 3,00*0,15*0,18</t>
  </si>
  <si>
    <t>"č.p. 114 - krokev 120/150" 3,50*0,12*0,15</t>
  </si>
  <si>
    <t>"č.p. 115 - krokev 120/150" 8,60*0,12*0,15</t>
  </si>
  <si>
    <t>"č.p. 116 - krokev 120/150" 3,50*0,12*0,15</t>
  </si>
  <si>
    <t>"č.p. 117 - krokev 120/150" 8,60*0,12*0,15</t>
  </si>
  <si>
    <t>"č.p. 118 - krokev 120/150" 3,50*0,12*0,15</t>
  </si>
  <si>
    <t>"č.p. 119 - krokev 120/150" 8,60*0,12*0,15</t>
  </si>
  <si>
    <t>"č.p. 120 - krokev 120/150" 3,50*0,12*0,15</t>
  </si>
  <si>
    <t>"č.p. 121 - vzpěra 170/170" 2,00*0,17*0,17</t>
  </si>
  <si>
    <t>"č.p. 122 - kleština 80/160" 2*2,50*0,08*0,16</t>
  </si>
  <si>
    <t>"č.p. 123 - sloupek 160/160" 3,50*0,16*0,16</t>
  </si>
  <si>
    <t>"č.p. 124 - vazný trám 200/260" 2,50*0,20*0,26</t>
  </si>
  <si>
    <t>"č.p. 125 - krokev 120/150" 3,50*0,12*0,15</t>
  </si>
  <si>
    <t>"č.p. 126 - vzpěra 170/170" 2,00*0,17*0,17</t>
  </si>
  <si>
    <t>"č.p. 127 - kleština 80/160" 2*2,50*0,08*0,16</t>
  </si>
  <si>
    <t>"č.p. 128 - sloupek 160/160" 3,50*0,16*0,16</t>
  </si>
  <si>
    <t>"č.p. 129 - vazný trám 200/260" 2,50*0,20*0,26</t>
  </si>
  <si>
    <t>"č.p. 130 - krokev 120/150" 8,00*0,12*0,15</t>
  </si>
  <si>
    <t>"č.p. 131 - krokev 120/150" 8,60*0,12*0,15</t>
  </si>
  <si>
    <t>"č.p. 132 - krokev 120/150" 8,00*0,12*0,15</t>
  </si>
  <si>
    <t>"č.p. 133 - krokev 120/150" 8,60*0,12*0,15</t>
  </si>
  <si>
    <t>"č.p. 134 - krokev 120/150" 3,50*0,12*0,15</t>
  </si>
  <si>
    <t>"č.p. 135 - krokev 120/150" 3,50*0,12*0,15</t>
  </si>
  <si>
    <t>"č.p. 136 - kleština 80/160" 2*2,50*0,08*0,16</t>
  </si>
  <si>
    <t>"č.p. 137 - sloupek 160/160" 3,50*0,16*0,16</t>
  </si>
  <si>
    <t>"č.p. 138 - vazný trám 200/260" 2,50*0,20*0,26</t>
  </si>
  <si>
    <t>"č.p. 139 - vzpěra 170/170" 4,50*0,17*0,17</t>
  </si>
  <si>
    <t>"č.p. 140 - kleština 80/160" 2*2,50*0,08*0,16</t>
  </si>
  <si>
    <t>"č.p. 141 - vazný trám 200/260" 2,50*0,20*0,26</t>
  </si>
  <si>
    <t>"č.p. 142 - krokev 120/150" 3,50*0,12*0,15</t>
  </si>
  <si>
    <t>"č.p. 143 - krokev 120/150" 8,00*0,12*0,15</t>
  </si>
  <si>
    <t>"č.p. 144 - krokev 120/150" 8,60*0,12*0,15</t>
  </si>
  <si>
    <t>"č.p. 145 - krokev 120/150" 8,60*0,12*0,15</t>
  </si>
  <si>
    <t>"č.p. 146 - krokev 120/150" 3,50*0,12*0,15</t>
  </si>
  <si>
    <t>"č.p. 147 - krokev 120/150" 3,50*0,12*0,15</t>
  </si>
  <si>
    <t>"č.p. 148 - krokev 120/150" 3,50*0,12*0,15</t>
  </si>
  <si>
    <t>"č.p. 149 - krokev 120/150" 3,50*0,12*0,15</t>
  </si>
  <si>
    <t>"č.p. 150 - vzpěra 170/170" 4,50*0,17*0,17</t>
  </si>
  <si>
    <t>"č.p. 151 - sloupek 160/180" 5,50*0,16*0,18</t>
  </si>
  <si>
    <t>"č.p. 152 - vazný trám 200/260" 2,50*0,20*0,26</t>
  </si>
  <si>
    <t>"č.p. 153 - krokev 120/150" 8,60*0,12*0,15</t>
  </si>
  <si>
    <t>"č.p. 154 - sloupek 160/160" 3,50*0,16*0,16</t>
  </si>
  <si>
    <t>"č.p. 155 - vazný trám 200/260" 2,50*0,20*0,26</t>
  </si>
  <si>
    <t>"č.p. 156 - krokev 120/150" 8,00*0,12*0,15</t>
  </si>
  <si>
    <t>"č.p. 157 - krokev 120/150" 8,60*0,12*0,15</t>
  </si>
  <si>
    <t>"č.p. 158 - krokev 120/150" 8,00*0,12*0,15</t>
  </si>
  <si>
    <t>"č.p. 159 - krokev 120/150" 8,60*0,12*0,15</t>
  </si>
  <si>
    <t>"č.p. 160 - krokev 120/150" 3,50*0,12*0,15</t>
  </si>
  <si>
    <t>"č.p. 161 - krokev 120/150" 3,50*0,12*0,15</t>
  </si>
  <si>
    <t>"č.p. 162 - krokev 120/150" 3,50*0,12*0,15</t>
  </si>
  <si>
    <t>"č.p. 163 - vazný trám 200/260" 2,50*0,20*0,26</t>
  </si>
  <si>
    <t>"č.p. 164 - krokev 120/150" 3,50*0,12*0,15</t>
  </si>
  <si>
    <t>"č.p. 165 - vazný trám 200/260" 2,50*0,20*0,26</t>
  </si>
  <si>
    <t>"č.p. 166 - krokev 120/150" 3,00*0,12*0,15</t>
  </si>
  <si>
    <t>"č.p. 183 - sloupek 160/160" 3,50*0,16*0,16</t>
  </si>
  <si>
    <t>"č.p. 167 - vazný trám 200/260" 2,50*0,20*0,26</t>
  </si>
  <si>
    <t>"č.p. 168 - krokev 120/150" 2,00*0,12*0,15</t>
  </si>
  <si>
    <t>"č.p. 169 - krokev 120/150" 7,50*0,12*0,15</t>
  </si>
  <si>
    <t>"č.p. 170 - krokev 120/150" 7,50*0,12*0,15</t>
  </si>
  <si>
    <t>"č.p. 171 - pásek 110/120" 1,50*0,11*0,12</t>
  </si>
  <si>
    <t>"č.p. 172 - krokev 120/150" 7,50*0,12*0,15</t>
  </si>
  <si>
    <t>"č.p. 173 - vazný trám 200/260" 2,50*0,20*0,26</t>
  </si>
  <si>
    <t>"č.p. 174 - krokev 120/150" 4,00*0,12*0,15</t>
  </si>
  <si>
    <t>"č.p. 175 - krokev 120/150" 2,70*0,12*0,15</t>
  </si>
  <si>
    <t>"č.p. 176 - krokev 120/150" 2,00*0,12*0,15</t>
  </si>
  <si>
    <t>"č.p. 177 - krokev 120/150" 2*2,00*0,12*0,15</t>
  </si>
  <si>
    <t>"č.p. 178 - úžlabí 140/150" 2*3,40*0,14*0,15</t>
  </si>
  <si>
    <t>"č.p. 179 - nároží 120/150" 2*3,00*0,12*0,15</t>
  </si>
  <si>
    <t>"č.p. 180 - nároží 120/150" 2*3,00*0,12*0,15</t>
  </si>
  <si>
    <t>"č.p. 181 - nároží 120/150" 2*3,00*0,12*0,15</t>
  </si>
  <si>
    <t>"č.p. 182 - nároží 120/150" 3,00*0,12*0,15</t>
  </si>
  <si>
    <t>"č.p. 183 - vazný trám 200/240" 5,00*0,20*0,24</t>
  </si>
  <si>
    <t>"č.p. 184 - kleština 100/180" 2*1,50*0,10*0,18</t>
  </si>
  <si>
    <t>"č.p. 185 - kleština 100/180" 2*1,50*0,10*0,18</t>
  </si>
  <si>
    <t>"č.p. 186 - krokev 100/200" 7,00*0,10*0,20</t>
  </si>
  <si>
    <t>"č.p. 187 - sloupek 160/150" 4,00*0,16*0,15</t>
  </si>
  <si>
    <t>"č.p. 188 - kleština 100/180" 2*1,50*0,10*0,18</t>
  </si>
  <si>
    <t>"č.p. 189 - krokev 100/200" 7,00*0,10*0,20</t>
  </si>
  <si>
    <t>"č.p. 190 - práh 140/160" 9,00*0,14*0,16</t>
  </si>
  <si>
    <t>"č.p. 191 - práh 140/160" 2,00*0,14*0,16</t>
  </si>
  <si>
    <t>"č.p. 192 - pozednice 140/160" 3,00*0,14*0,16</t>
  </si>
  <si>
    <t>"č.p. 193 - kleština horní 100/180" 2*3,00*0,10*0,18</t>
  </si>
  <si>
    <t>"č.p. 194 - vaznice 150/180" 3,00*0,15*0,18</t>
  </si>
  <si>
    <t>"č.p. 195 - pozednice 130/140" 68,00*0,13*0,14</t>
  </si>
  <si>
    <t>"č.p. 196 - kontralatě 80/60" 650,00*0,08*0,06</t>
  </si>
  <si>
    <t>"č.p. 197 - latě 40/60" 4870,00*0,04*0,06</t>
  </si>
  <si>
    <t>"č.p. 198 - bednění tl. 25mm" 516,00*0,025</t>
  </si>
  <si>
    <t>5,00 "rezerva"</t>
  </si>
  <si>
    <t>Mezisoučet</t>
  </si>
  <si>
    <t>43,757*1,30</t>
  </si>
  <si>
    <t>77</t>
  </si>
  <si>
    <t>762085111</t>
  </si>
  <si>
    <t>Práce společné pro tesařské konstrukce montáž ocelových spojovacích prostředků (materiál ve specifikaci) svorníků, šroubů délky do 150 mm</t>
  </si>
  <si>
    <t>1735122203</t>
  </si>
  <si>
    <t>"bulldogy"</t>
  </si>
  <si>
    <t>776</t>
  </si>
  <si>
    <t>78</t>
  </si>
  <si>
    <t>54825452</t>
  </si>
  <si>
    <t>kování tesařské Buldog obostranný d 75 mm</t>
  </si>
  <si>
    <t>-2062417406</t>
  </si>
  <si>
    <t>79</t>
  </si>
  <si>
    <t>762085112</t>
  </si>
  <si>
    <t>Práce společné pro tesařské konstrukce montáž ocelových spojovacích prostředků (materiál ve specifikaci) svorníků, šroubů délky přes 150 do 300 mm</t>
  </si>
  <si>
    <t>1027383230</t>
  </si>
  <si>
    <t>"dotažení spojů"</t>
  </si>
  <si>
    <t>194*2*2</t>
  </si>
  <si>
    <t>80</t>
  </si>
  <si>
    <t>762331921</t>
  </si>
  <si>
    <t>Vázané konstrukce krovů vyřezání části střešní vazby průřezové plochy řeziva přes 120 do 224 cm2, délky vyřezané části krovového prvku do 3 m</t>
  </si>
  <si>
    <t>1715172840</t>
  </si>
  <si>
    <t xml:space="preserve">Poznámka k souboru cen:_x000D_
1. U položek vyřezání střešní vazby -1911 až -1954 se množství měrných jednotek určuje v m délky prvků, bez čepů. 2. U položek doplnění části střešní vazby -2921 až -3915 se množství měrných jednotek určuje v m součtem délek jednotlivých prvků. 3. Ceny lze použít i pro ocenění oprav prostorových vázáných konstrukcí. </t>
  </si>
  <si>
    <t>"č.p. 103 - krokev 120/150" 2,50</t>
  </si>
  <si>
    <t>"č.p. 105 - krokev 120/150" 2,00</t>
  </si>
  <si>
    <t>"č.p. 109 - kleština 80/160" 2*2,50</t>
  </si>
  <si>
    <t>"č.p. 122 - kleština 80/160" 2*2,50</t>
  </si>
  <si>
    <t>"č.p. 127 - kleština 80/160" 2*2,50</t>
  </si>
  <si>
    <t>"č.p. 136 - kleština 80/160" 2*2,50</t>
  </si>
  <si>
    <t>"č.p. 140 - kleština 80/160" 2*2,50</t>
  </si>
  <si>
    <t>"č.p. 166 - krokev 120/150" 3,00</t>
  </si>
  <si>
    <t>"č.p. 168 - krokev 120/150" 2,00</t>
  </si>
  <si>
    <t>"č.p. 171 - pásek 110/120" 1,50</t>
  </si>
  <si>
    <t>"č.p. 175 - krokev 120/150" 2,70</t>
  </si>
  <si>
    <t>"č.p. 176 - krokev 120/150" 2,00</t>
  </si>
  <si>
    <t>"č.p. 177 - krokev 120/150" 2*2,00</t>
  </si>
  <si>
    <t>"č.p. 179 - nároží 120/150" 2*3,00</t>
  </si>
  <si>
    <t>"č.p. 180 - nároží 120/150" 2*3,00</t>
  </si>
  <si>
    <t>"č.p. 181 - nároží 120/150" 2*3,00</t>
  </si>
  <si>
    <t>"č.p. 182 - nároží 120/150" 3,00</t>
  </si>
  <si>
    <t>"č.p. 184 - kleština 100/180" 2*1,50</t>
  </si>
  <si>
    <t>"č.p. 185 - kleština 100/180" 2*1,50</t>
  </si>
  <si>
    <t>"č.p. 188 - kleština 100/180" 2*1,50</t>
  </si>
  <si>
    <t>"č.p. 191 - práh 140/160" 2,00</t>
  </si>
  <si>
    <t>"č.p. 192 - pozednice 140/160" 3,00</t>
  </si>
  <si>
    <t>"č.p. 193 - kleština horní 100/180" 2*3,00</t>
  </si>
  <si>
    <t>81</t>
  </si>
  <si>
    <t>762331922</t>
  </si>
  <si>
    <t>Vázané konstrukce krovů vyřezání části střešní vazby průřezové plochy řeziva přes 120 do 224 cm2, délky vyřezané části krovového prvku přes 3 do 5 m</t>
  </si>
  <si>
    <t>-800118567</t>
  </si>
  <si>
    <t>"č.p. 102 - krokev 120/150" 5,00</t>
  </si>
  <si>
    <t>"č.p. 106 - krokev 120/150" 5,00</t>
  </si>
  <si>
    <t>"č.p. 107 - krokev 120/150" 5,00</t>
  </si>
  <si>
    <t>"č.p. 114 - krokev 120/150" 3,50</t>
  </si>
  <si>
    <t>"č.p. 116 - krokev 120/150" 3,50</t>
  </si>
  <si>
    <t>"č.p. 118 - krokev 120/150" 3,50</t>
  </si>
  <si>
    <t>"č.p. 120 - krokev 120/150" 3,50</t>
  </si>
  <si>
    <t>"č.p. 125 - krokev 120/150" 3,50</t>
  </si>
  <si>
    <t>"č.p. 134 - krokev 120/150" 3,50</t>
  </si>
  <si>
    <t>"č.p. 135 - krokev 120/150" 3,50</t>
  </si>
  <si>
    <t>"č.p. 142 - krokev 120/150" 3,50</t>
  </si>
  <si>
    <t>"č.p. 146 - krokev 120/150" 3,50</t>
  </si>
  <si>
    <t>"č.p. 147 - krokev 120/150" 3,50</t>
  </si>
  <si>
    <t>"č.p. 148 - krokev 120/150" 3,50</t>
  </si>
  <si>
    <t>"č.p. 149 - krokev 120/150" 3,50</t>
  </si>
  <si>
    <t>"č.p. 160 - krokev 120/150" 3,50</t>
  </si>
  <si>
    <t>"č.p. 161 - krokev 120/150" 3,50</t>
  </si>
  <si>
    <t>"č.p. 162 - krokev 120/150" 3,50</t>
  </si>
  <si>
    <t>"č.p. 164 - krokev 120/150" 3,50</t>
  </si>
  <si>
    <t>"č.p. 174 - krokev 120/150" 4,00</t>
  </si>
  <si>
    <t>"č.p. 178 - úžlabí 140/150" 2*3,40</t>
  </si>
  <si>
    <t>82</t>
  </si>
  <si>
    <t>762331923</t>
  </si>
  <si>
    <t>Vázané konstrukce krovů vyřezání části střešní vazby průřezové plochy řeziva přes 120 do 224 cm2, délky vyřezané části krovového prvku přes 5 do 8 m</t>
  </si>
  <si>
    <t>886378030</t>
  </si>
  <si>
    <t>"č.p. 100 - krokev 120/150" 8,00</t>
  </si>
  <si>
    <t>"č.p. 130 - krokev 120/150" 8,00</t>
  </si>
  <si>
    <t>"č.p. 132 - krokev 120/150" 8,00</t>
  </si>
  <si>
    <t>"č.p. 143 - krokev 120/150" 8,00</t>
  </si>
  <si>
    <t>"č.p. 156 - krokev 120/150" 8,00</t>
  </si>
  <si>
    <t>"č.p. 158 - krokev 120/150" 8,00</t>
  </si>
  <si>
    <t>"č.p. 169 - krokev 120/150" 7,50</t>
  </si>
  <si>
    <t>"č.p. 170 - krokev 120/150" 7,50</t>
  </si>
  <si>
    <t>"č.p. 172 - krokev 120/150" 7,50</t>
  </si>
  <si>
    <t>"č.p. 186 - krokev 100/200" 7,00</t>
  </si>
  <si>
    <t>"č.p. 189 - krokev 100/200" 7,00</t>
  </si>
  <si>
    <t>83</t>
  </si>
  <si>
    <t>762331924</t>
  </si>
  <si>
    <t>Vázané konstrukce krovů vyřezání části střešní vazby průřezové plochy řeziva přes 120 do 224 cm2, délky vyřezané části krovového prvku přes 8 m</t>
  </si>
  <si>
    <t>-769909904</t>
  </si>
  <si>
    <t>"č.p. 101 - krokev 120/150" 8,60</t>
  </si>
  <si>
    <t>"č.p. 115 - krokev 120/150" 8,60</t>
  </si>
  <si>
    <t>"č.p. 117 - krokev 120/150" 8,60</t>
  </si>
  <si>
    <t>"č.p. 119 - krokev 120/150" 8,60</t>
  </si>
  <si>
    <t>"č.p. 131 - krokev 120/150" 8,60</t>
  </si>
  <si>
    <t>"č.p. 133 - krokev 120/150" 8,60</t>
  </si>
  <si>
    <t>"č.p. 144 - krokev 120/150" 8,60</t>
  </si>
  <si>
    <t>"č.p. 145 - krokev 120/150" 8,60</t>
  </si>
  <si>
    <t>"č.p. 153 - krokev 120/150" 8,60</t>
  </si>
  <si>
    <t>"č.p. 157 - krokev 120/150" 8,60</t>
  </si>
  <si>
    <t>"č.p. 159 - krokev 120/150" 8,60</t>
  </si>
  <si>
    <t>"č.p. 190 - práh 140/160" 9,00</t>
  </si>
  <si>
    <t>"č.p. 195 - pozednice 130/140" 68,00</t>
  </si>
  <si>
    <t>84</t>
  </si>
  <si>
    <t>762331931</t>
  </si>
  <si>
    <t>Vázané konstrukce krovů vyřezání části střešní vazby průřezové plochy řeziva přes 224 do 288 cm2, délky vyřezané části krovového prvku do 3 m</t>
  </si>
  <si>
    <t>-1459443912</t>
  </si>
  <si>
    <t>"č.p. 113 - vaznice 150/180" 3,00</t>
  </si>
  <si>
    <t>"č.p. 194 - vaznice 150/180" 3,00</t>
  </si>
  <si>
    <t>85</t>
  </si>
  <si>
    <t>762331932</t>
  </si>
  <si>
    <t>Vázané konstrukce krovů vyřezání části střešní vazby průřezové plochy řeziva přes 224 do 288 cm2, délky vyřezané části krovového prvku přes 3 do 5 m</t>
  </si>
  <si>
    <t>-2114974493</t>
  </si>
  <si>
    <t>"č.p. 110 - sloupek 160/160" 3,50</t>
  </si>
  <si>
    <t>"č.p. 112 - sloupek 160/160" 3,50</t>
  </si>
  <si>
    <t>"č.p. 123 - sloupek 160/160" 3,50</t>
  </si>
  <si>
    <t>"č.p. 128 - sloupek 160/160" 3,50</t>
  </si>
  <si>
    <t>"č.p. 137 - sloupek 160/160" 3,50</t>
  </si>
  <si>
    <t>"č.p. 154 - sloupek 160/160" 3,50</t>
  </si>
  <si>
    <t>"č.p. 183 - sloupek 160/160" 3,50</t>
  </si>
  <si>
    <t>"č.p. 187 - sloupek 160/150" 4,00</t>
  </si>
  <si>
    <t>86</t>
  </si>
  <si>
    <t>762331933</t>
  </si>
  <si>
    <t>Vázané konstrukce krovů vyřezání části střešní vazby průřezové plochy řeziva přes 224 do 288 cm2, délky vyřezané části krovového prvku přes 5 do 8 m</t>
  </si>
  <si>
    <t>119150056</t>
  </si>
  <si>
    <t>"č.p. 111 - sloupek 160/180" 5,50</t>
  </si>
  <si>
    <t>"č.p. 151 - sloupek 160/180" 5,50</t>
  </si>
  <si>
    <t>87</t>
  </si>
  <si>
    <t>762331941</t>
  </si>
  <si>
    <t>Vázané konstrukce krovů vyřezání části střešní vazby průřezové plochy řeziva přes 288 do 450 cm2, délky vyřezané části krovového prvku do 3 m</t>
  </si>
  <si>
    <t>-1784402750</t>
  </si>
  <si>
    <t>"č.p. 121 - vzpěra 170/170" 2,00</t>
  </si>
  <si>
    <t>"č.p. 126 - vzpěra 170/170" 2,00</t>
  </si>
  <si>
    <t>88</t>
  </si>
  <si>
    <t>762331942</t>
  </si>
  <si>
    <t>Vázané konstrukce krovů vyřezání části střešní vazby průřezové plochy řeziva přes 288 do 450 cm2, délky vyřezané části krovového prvku přes 3 do 5 m</t>
  </si>
  <si>
    <t>1789665953</t>
  </si>
  <si>
    <t>"č.p. 108 - vzpěra 170/170" 4,50</t>
  </si>
  <si>
    <t>"č.p. 139 - vzpěra 170/170" 4,50</t>
  </si>
  <si>
    <t>"č.p. 150 - vzpěra 170/170" 4,50</t>
  </si>
  <si>
    <t>89</t>
  </si>
  <si>
    <t>762331951</t>
  </si>
  <si>
    <t>Vázané konstrukce krovů vyřezání části střešní vazby průřezové plochy řeziva průřezové plochy řeziva přes 450 cm2, délky vyřezané části krovového prvku do 3 m</t>
  </si>
  <si>
    <t>1498295033</t>
  </si>
  <si>
    <t>"č.p. 104 - vazný trám 200/260" 2,50</t>
  </si>
  <si>
    <t>"č.p. 124 - vazný trám 200/260" 2,50</t>
  </si>
  <si>
    <t>"č.p. 129 - vazný trám 200/260" 2,50</t>
  </si>
  <si>
    <t>"č.p. 138 - vazný trám 200/260" 2,50</t>
  </si>
  <si>
    <t>"č.p. 141 - vazný trám 200/260" 2,50</t>
  </si>
  <si>
    <t>"č.p. 152 - vazný trám 200/260" 2,50</t>
  </si>
  <si>
    <t>"č.p. 155 - vazný trám 200/260" 2,50</t>
  </si>
  <si>
    <t>"č.p. 163 - vazný trám 200/260" 2,50</t>
  </si>
  <si>
    <t>"č.p. 165 - vazný trám 200/260" 2,50</t>
  </si>
  <si>
    <t>"č.p. 167 - vazný trám 200/260" 2,50</t>
  </si>
  <si>
    <t>"č.p. 173 - vazný trám 200/260" 2,50</t>
  </si>
  <si>
    <t>90</t>
  </si>
  <si>
    <t>762331952</t>
  </si>
  <si>
    <t>Vázané konstrukce krovů vyřezání části střešní vazby průřezové plochy řeziva průřezové plochy řeziva přes 450 cm2, délky vyřezané části krovového prvku přes 3 do 5 m</t>
  </si>
  <si>
    <t>16263223</t>
  </si>
  <si>
    <t>"č.p. 183 - vazný trám 200/240" 5,00</t>
  </si>
  <si>
    <t>91</t>
  </si>
  <si>
    <t>762332942</t>
  </si>
  <si>
    <t>Vázané konstrukce krovů doplnění části střešní vazby montáž z hoblovaného řeziva (materiál ve specifikaci), průřezové plochy přes 120 do 224 cm2</t>
  </si>
  <si>
    <t>1382933914</t>
  </si>
  <si>
    <t>92</t>
  </si>
  <si>
    <t>762332943</t>
  </si>
  <si>
    <t>Vázané konstrukce krovů doplnění části střešní vazby montáž z hoblovaného řeziva (materiál ve specifikaci), průřezové plochy přes 224 do 288 cm2</t>
  </si>
  <si>
    <t>-43351248</t>
  </si>
  <si>
    <t>93</t>
  </si>
  <si>
    <t>762332944</t>
  </si>
  <si>
    <t>Vázané konstrukce krovů doplnění části střešní vazby montáž z hoblovaného řeziva (materiál ve specifikaci), průřezové plochy přes 288 do 450 cm2</t>
  </si>
  <si>
    <t>-1105395908</t>
  </si>
  <si>
    <t>94</t>
  </si>
  <si>
    <t>762332945</t>
  </si>
  <si>
    <t>Vázané konstrukce krovů doplnění části střešní vazby montáž z hoblovaného řeziva (materiál ve specifikaci), průřezové plochy přes 450 do 600 cm2</t>
  </si>
  <si>
    <t>51834873</t>
  </si>
  <si>
    <t>95</t>
  </si>
  <si>
    <t>60512011</t>
  </si>
  <si>
    <t>řezivo jehličnaté hranol jakost I nad 120cm2</t>
  </si>
  <si>
    <t>505843743</t>
  </si>
  <si>
    <t>16,049*1,08</t>
  </si>
  <si>
    <t>96</t>
  </si>
  <si>
    <t>762333913</t>
  </si>
  <si>
    <t>Vázané konstrukce krovů otesání části střešní vazby z hranolů, nebo hranolků, průřezové plochy přes 224 do 288 cm2</t>
  </si>
  <si>
    <t>-1488437546</t>
  </si>
  <si>
    <t>97</t>
  </si>
  <si>
    <t>762341250</t>
  </si>
  <si>
    <t>Bednění a laťování montáž bednění střech rovných a šikmých sklonu do 60° s vyřezáním otvorů z prken hoblovaných</t>
  </si>
  <si>
    <t>1643880362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</si>
  <si>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</si>
  <si>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98</t>
  </si>
  <si>
    <t>60515111</t>
  </si>
  <si>
    <t>řezivo jehličnaté boční prkno jakost I.-II. 2-3cm</t>
  </si>
  <si>
    <t>-1013198100</t>
  </si>
  <si>
    <t>516,00*0,025*1,08</t>
  </si>
  <si>
    <t>99</t>
  </si>
  <si>
    <t>762341811</t>
  </si>
  <si>
    <t>Demontáž bednění a laťování bednění střech rovných, obloukových, sklonu do 60° se všemi nadstřešními konstrukcemi z prken hrubých, hoblovaných tl. do 32 mm</t>
  </si>
  <si>
    <t>1066062212</t>
  </si>
  <si>
    <t>100</t>
  </si>
  <si>
    <t>762342311</t>
  </si>
  <si>
    <t>Bednění a laťování montáž laťování střech složitých sklonu do 60° při osové vzdálenosti latí do 150 mm</t>
  </si>
  <si>
    <t>-635345904</t>
  </si>
  <si>
    <t>101</t>
  </si>
  <si>
    <t>762342441</t>
  </si>
  <si>
    <t>Bednění a laťování montáž lišt trojúhelníkových nebo kontralatí</t>
  </si>
  <si>
    <t>-1218220133</t>
  </si>
  <si>
    <t>102</t>
  </si>
  <si>
    <t>60514114</t>
  </si>
  <si>
    <t>řezivo jehličnaté latě střešní impregnované dl 4 m</t>
  </si>
  <si>
    <t>-118168476</t>
  </si>
  <si>
    <t>650,00*0,08*0,06*1,10</t>
  </si>
  <si>
    <t>103</t>
  </si>
  <si>
    <t>60514101</t>
  </si>
  <si>
    <t>řezivo jehličnaté lať jakost I 10-25cm2</t>
  </si>
  <si>
    <t>-1595395851</t>
  </si>
  <si>
    <t>4870,00*0,04*0,06*1,10</t>
  </si>
  <si>
    <t>104</t>
  </si>
  <si>
    <t>762342812</t>
  </si>
  <si>
    <t>Demontáž bednění a laťování laťování střech sklonu do 60° se všemi nadstřešními konstrukcemi, z latí průřezové plochy do 25 cm2 při osové vzdálenosti přes 0,22 do 0,50 m</t>
  </si>
  <si>
    <t>1846431844</t>
  </si>
  <si>
    <t>105</t>
  </si>
  <si>
    <t>762342813</t>
  </si>
  <si>
    <t>Demontáž bednění a laťování laťování střech sklonu do 60° se všemi nadstřešními konstrukcemi, z latí průřezové plochy do 25 cm2 při osové vzdálenosti přes 0,50 m</t>
  </si>
  <si>
    <t>83757030</t>
  </si>
  <si>
    <t>106</t>
  </si>
  <si>
    <t>762381012</t>
  </si>
  <si>
    <t>Heverování a podepření tesařských konstrukcí krovů plná vazba, rozpětí přes 9 do 12,5 m</t>
  </si>
  <si>
    <t>-941181352</t>
  </si>
  <si>
    <t xml:space="preserve">Poznámka k souboru cen:_x000D_
1. Měrnou jednotkou je jeden kus vazby. 2. Délka vazby se měří od vnější strany jedné pozednice kolmo k vnější straně protější pozednice. </t>
  </si>
  <si>
    <t>107</t>
  </si>
  <si>
    <t>762382012</t>
  </si>
  <si>
    <t>Heverování a podepření tesařských konstrukcí krovů prázdná vazba, rozpětí přes 9 do 12,5 m</t>
  </si>
  <si>
    <t>456854437</t>
  </si>
  <si>
    <t>108</t>
  </si>
  <si>
    <t>762395000</t>
  </si>
  <si>
    <t>Spojovací prostředky krovů, bednění a laťování, nadstřešních konstrukcí svory, prkna, hřebíky, pásová ocel, vruty</t>
  </si>
  <si>
    <t>987145782</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</si>
  <si>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</si>
  <si>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13,932/1,08</t>
  </si>
  <si>
    <t>16,289/1,10</t>
  </si>
  <si>
    <t>109</t>
  </si>
  <si>
    <t>762430011</t>
  </si>
  <si>
    <t>Obložení stěn z cementotřískových desek šroubovaných na sraz, tloušťky desky 10 mm</t>
  </si>
  <si>
    <t>1775757059</t>
  </si>
  <si>
    <t xml:space="preserve">Poznámka k souboru cen:_x000D_
1. V cenách -0011 až -1036 obložení stěn z 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 případě kovové konstrukce nebo cenou -9001 v případě dřevěné konstrukce. 3. V ceně -9001 není započtena montáž a dodávka nosných prvků (např. konzol, trnů) pro zavěšený rošt; tato montáž a dodávka se oceňují individuálně. 4. V 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 </t>
  </si>
  <si>
    <t>"mezi komín a krokev"</t>
  </si>
  <si>
    <t>0,50*0,50*(4+4+2)</t>
  </si>
  <si>
    <t>110</t>
  </si>
  <si>
    <t>7624300111</t>
  </si>
  <si>
    <t>Demontáž a zpětná montáž věžičky</t>
  </si>
  <si>
    <t>-1224725976</t>
  </si>
  <si>
    <t>111</t>
  </si>
  <si>
    <t>998762203</t>
  </si>
  <si>
    <t>Přesun hmot pro konstrukce tesařské stanovený procentní sazbou (%) z ceny vodorovná dopravní vzdálenost do 50 m v objektech výšky přes 12 do 24 m</t>
  </si>
  <si>
    <t>-943853280</t>
  </si>
  <si>
    <t>764</t>
  </si>
  <si>
    <t>Konstrukce klempířské</t>
  </si>
  <si>
    <t>112</t>
  </si>
  <si>
    <t>764001831</t>
  </si>
  <si>
    <t>Demontáž klempířských konstrukcí krytiny z taškových tabulí do suti</t>
  </si>
  <si>
    <t>-489291363</t>
  </si>
  <si>
    <t>14,00+4,00+25,00</t>
  </si>
  <si>
    <t>113</t>
  </si>
  <si>
    <t>764001871</t>
  </si>
  <si>
    <t>Demontáž klempířských konstrukcí oplechování nároží s větrací mřížkou nebo podkladním plechem do suti</t>
  </si>
  <si>
    <t>391237621</t>
  </si>
  <si>
    <t>11,00+11,00</t>
  </si>
  <si>
    <t>114</t>
  </si>
  <si>
    <t>764001891</t>
  </si>
  <si>
    <t>Demontáž klempířských konstrukcí oplechování úžlabí do suti</t>
  </si>
  <si>
    <t>855652930</t>
  </si>
  <si>
    <t>7,00+4,00+10,00</t>
  </si>
  <si>
    <t>115</t>
  </si>
  <si>
    <t>764002812</t>
  </si>
  <si>
    <t>Demontáž klempířských konstrukcí okapového plechu do suti, v krytině skládané</t>
  </si>
  <si>
    <t>908335301</t>
  </si>
  <si>
    <t>12,20+18,50</t>
  </si>
  <si>
    <t>116</t>
  </si>
  <si>
    <t>764002821</t>
  </si>
  <si>
    <t>Demontáž klempířských konstrukcí střešního výlezu do suti</t>
  </si>
  <si>
    <t>-1681640503</t>
  </si>
  <si>
    <t>117</t>
  </si>
  <si>
    <t>764002841</t>
  </si>
  <si>
    <t>Demontáž klempířských konstrukcí oplechování horních ploch zdí a nadezdívek do suti</t>
  </si>
  <si>
    <t>-1564805608</t>
  </si>
  <si>
    <t>26,00+17,00</t>
  </si>
  <si>
    <t>118</t>
  </si>
  <si>
    <t>764002861</t>
  </si>
  <si>
    <t>Demontáž klempířských konstrukcí oplechování říms do suti</t>
  </si>
  <si>
    <t>740337867</t>
  </si>
  <si>
    <t>119</t>
  </si>
  <si>
    <t>764002881</t>
  </si>
  <si>
    <t>Demontáž klempířských konstrukcí lemování střešních prostupů do suti</t>
  </si>
  <si>
    <t>416252893</t>
  </si>
  <si>
    <t>1,85*0,45</t>
  </si>
  <si>
    <t>1,46*0,47</t>
  </si>
  <si>
    <t>1,47*0,47</t>
  </si>
  <si>
    <t>1,36*0,47</t>
  </si>
  <si>
    <t>2,15*0,47</t>
  </si>
  <si>
    <t>0,47*0,47</t>
  </si>
  <si>
    <t>0,61*0,70</t>
  </si>
  <si>
    <t>120</t>
  </si>
  <si>
    <t>764003801</t>
  </si>
  <si>
    <t>Demontáž klempířských konstrukcí lemování trub, konzol, držáků, ventilačních nástavců a ostatních kusových prvků do suti</t>
  </si>
  <si>
    <t>1896111800</t>
  </si>
  <si>
    <t>6+3</t>
  </si>
  <si>
    <t>121</t>
  </si>
  <si>
    <t>764004801</t>
  </si>
  <si>
    <t>Demontáž klempířských konstrukcí žlabu podokapního do suti</t>
  </si>
  <si>
    <t>-1110046198</t>
  </si>
  <si>
    <t>18,50+7,00</t>
  </si>
  <si>
    <t>122</t>
  </si>
  <si>
    <t>764004821</t>
  </si>
  <si>
    <t>Demontáž klempířských konstrukcí žlabu nástřešního do suti</t>
  </si>
  <si>
    <t>1549680935</t>
  </si>
  <si>
    <t>123</t>
  </si>
  <si>
    <t>764004831</t>
  </si>
  <si>
    <t>Demontáž klempířských konstrukcí žlabu mezistřešního nebo zaatikového do suti</t>
  </si>
  <si>
    <t>18025673</t>
  </si>
  <si>
    <t>22,00+3,50</t>
  </si>
  <si>
    <t>124</t>
  </si>
  <si>
    <t>764004861</t>
  </si>
  <si>
    <t>Demontáž klempířských konstrukcí svodu do suti</t>
  </si>
  <si>
    <t>746937462</t>
  </si>
  <si>
    <t>9,00+14,10</t>
  </si>
  <si>
    <t>13,50+14,00</t>
  </si>
  <si>
    <t>125</t>
  </si>
  <si>
    <t>764131456</t>
  </si>
  <si>
    <t>Krytina ze svitků nebo tabulí z měděného plechu s úpravou u okapů, prostupů a výčnělků střechy oblé drážkováním ze svitků rš 500 mm</t>
  </si>
  <si>
    <t>-1613066930</t>
  </si>
  <si>
    <t>126</t>
  </si>
  <si>
    <t>764131491</t>
  </si>
  <si>
    <t>Krytina ze svitků nebo tabulí z měděného plechu s úpravou u okapů, prostupů a výčnělků Příplatek k cenám za těsnění drážek ve sklonu do 10°</t>
  </si>
  <si>
    <t>-1106471616</t>
  </si>
  <si>
    <t>127</t>
  </si>
  <si>
    <t>764231444</t>
  </si>
  <si>
    <t>Oplechování střešních prvků z měděného plechu nároží nevětraného s použitím nárožního plechu rš 330 mm</t>
  </si>
  <si>
    <t>323626602</t>
  </si>
  <si>
    <t xml:space="preserve">Poznámka k souboru cen:_x000D_
1. V cenách 764 23-1405 až -2457 nejsou započteny náklady na podkladní plech, tyto se oceňují cenami souboru cen 764 03-14.. Pokladní plech z měděného plechu v rozvinuté šířce dle rš střešního prvku. </t>
  </si>
  <si>
    <t>128</t>
  </si>
  <si>
    <t>764231467</t>
  </si>
  <si>
    <t>Oplechování střešních prvků z měděného plechu úžlabí rš 670 mm</t>
  </si>
  <si>
    <t>1541843692</t>
  </si>
  <si>
    <t>129</t>
  </si>
  <si>
    <t>764232435</t>
  </si>
  <si>
    <t>Oplechování střešních prvků z měděného plechu okapu okapovým plechem střechy rovné rš 400 mm</t>
  </si>
  <si>
    <t>-2012837176</t>
  </si>
  <si>
    <t>130</t>
  </si>
  <si>
    <t>764233452</t>
  </si>
  <si>
    <t>Oplechování střešních prvků z měděného plechu střešní výlez rozměru 600 x 600 mm, střechy s krytinou skládanou nebo plechovou</t>
  </si>
  <si>
    <t>-1242539325</t>
  </si>
  <si>
    <t>131</t>
  </si>
  <si>
    <t>764235407</t>
  </si>
  <si>
    <t>Oplechování horních ploch zdí a nadezdívek (atik) z měděného plechu celoplošně lepených rš 670 mm</t>
  </si>
  <si>
    <t>-1724963101</t>
  </si>
  <si>
    <t>132</t>
  </si>
  <si>
    <t>764235409</t>
  </si>
  <si>
    <t>Oplechování horních ploch zdí a nadezdívek (atik) z měděného plechu celoplošně lepených rš 800 mm</t>
  </si>
  <si>
    <t>-1961726341</t>
  </si>
  <si>
    <t>133</t>
  </si>
  <si>
    <t>764238431</t>
  </si>
  <si>
    <t>Oplechování říms a ozdobných prvků z měděného plechu rovných, bez rohů celoplošně lepené přes rš 670 mm</t>
  </si>
  <si>
    <t>-1718607052</t>
  </si>
  <si>
    <t xml:space="preserve">Poznámka k souboru cen:_x000D_
1. Položky souboru cen lze použít pro ocenění oplechování římsy pod nadřímsovým žlabem. </t>
  </si>
  <si>
    <t>30,00*0,80</t>
  </si>
  <si>
    <t>134</t>
  </si>
  <si>
    <t>764334412</t>
  </si>
  <si>
    <t>Lemování prostupů z měděného plechu bez lišty, střech s krytinou skládanou nebo z plechu</t>
  </si>
  <si>
    <t>1117104507</t>
  </si>
  <si>
    <t xml:space="preserve">Poznámka k souboru cen:_x000D_
1. V cenách nejsou započteny náklady na připojovací dilatační lištu, tyto se oceňují cenami souboru cen 764 03 - 142. Dilatační lišta z měděného plechu. </t>
  </si>
  <si>
    <t>135</t>
  </si>
  <si>
    <t>764335423</t>
  </si>
  <si>
    <t>Lemování trub, konzol, držáků a ostatních kusových prvků z měděného plechu střech s krytinou skládanou mimo prejzovou nebo z plechu, průměr přes 100 do 150 mm</t>
  </si>
  <si>
    <t>2057245175</t>
  </si>
  <si>
    <t>136</t>
  </si>
  <si>
    <t>764335424</t>
  </si>
  <si>
    <t>Lemování trub, konzol, držáků a ostatních kusových prvků z měděného plechu střech s krytinou skládanou mimo prejzovou nebo z plechu, průměr přes 150 do 200 mm</t>
  </si>
  <si>
    <t>2040455908</t>
  </si>
  <si>
    <t>137</t>
  </si>
  <si>
    <t>764531404</t>
  </si>
  <si>
    <t>Žlab podokapní z měděného plechu včetně háků a čel půlkruhový rš 330 mm</t>
  </si>
  <si>
    <t>-1736441543</t>
  </si>
  <si>
    <t>138</t>
  </si>
  <si>
    <t>764531424</t>
  </si>
  <si>
    <t>Žlab podokapní z měděného plechu včetně háků a čel roh nebo kout, žlabu půlkruhového rš 330 mm</t>
  </si>
  <si>
    <t>-932236359</t>
  </si>
  <si>
    <t>139</t>
  </si>
  <si>
    <t>764531444</t>
  </si>
  <si>
    <t>Žlab podokapní z měděného plechu včetně háků a čel kotlík oválný (trychtýřový), rš žlabu/průměr svodu 330/100 mm</t>
  </si>
  <si>
    <t>595057153</t>
  </si>
  <si>
    <t>140</t>
  </si>
  <si>
    <t>764533406</t>
  </si>
  <si>
    <t>Žlab nadokapní (nástřešní) z měděného plechu oblého tvaru, včetně háků, čel a hrdel rš 500 mm</t>
  </si>
  <si>
    <t>1381234980</t>
  </si>
  <si>
    <t xml:space="preserve">Poznámka k souboru cen:_x000D_
1. V cenách nejsou započteny náklady na oplechování okapního plechu, tyto se oceňují položkami souboru cen 764 23-.4. Oplechování střešních prvků z měděného plechu. </t>
  </si>
  <si>
    <t>141</t>
  </si>
  <si>
    <t>764533426</t>
  </si>
  <si>
    <t>Žlab nadokapní (nástřešní) z měděného plechu Příplatek k cenám za zvýšenou pracnost při provedení rohu nebo koutu rš 500 mm</t>
  </si>
  <si>
    <t>-331780215</t>
  </si>
  <si>
    <t>142</t>
  </si>
  <si>
    <t>764535411</t>
  </si>
  <si>
    <t>Žlab mezistřešní nebo zaatikový z měděného plechu včetně čel a hrdel uložený v lůžku bez háků rš 1100 mm</t>
  </si>
  <si>
    <t>1384766961</t>
  </si>
  <si>
    <t>143</t>
  </si>
  <si>
    <t>764535413</t>
  </si>
  <si>
    <t>Žlab mezistřešní nebo zaatikový z měděného plechu včetně čel a hrdel uložený v lůžku bez háků rš 1300 mm</t>
  </si>
  <si>
    <t>1040744003</t>
  </si>
  <si>
    <t>144</t>
  </si>
  <si>
    <t>764537410</t>
  </si>
  <si>
    <t>Dilatace žlabů z měděného plechu vložením dilatačního pásu s pryžovou vložkou rš 1000 mm</t>
  </si>
  <si>
    <t>1165000770</t>
  </si>
  <si>
    <t>"okapní plech"</t>
  </si>
  <si>
    <t>12,20</t>
  </si>
  <si>
    <t>145</t>
  </si>
  <si>
    <t>764538422</t>
  </si>
  <si>
    <t>Svod z měděného plechu včetně objímek, kolen a odskoků kruhový, průměru 100 mm</t>
  </si>
  <si>
    <t>-148300755</t>
  </si>
  <si>
    <t>9,00+14,10+14,00</t>
  </si>
  <si>
    <t>146</t>
  </si>
  <si>
    <t>764538423</t>
  </si>
  <si>
    <t>Svod z měděného plechu včetně objímek, kolen a odskoků kruhový, průměru 120 mm</t>
  </si>
  <si>
    <t>-650553679</t>
  </si>
  <si>
    <t>147</t>
  </si>
  <si>
    <t>998764203</t>
  </si>
  <si>
    <t>Přesun hmot pro konstrukce klempířské stanovený procentní sazbou (%) z ceny vodorovná dopravní vzdálenost do 50 m v objektech výšky přes 12 do 24 m</t>
  </si>
  <si>
    <t>1829408753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</si>
  <si>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</si>
  <si>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</si>
  <si>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Krytina skládaná</t>
  </si>
  <si>
    <t>148</t>
  </si>
  <si>
    <t>765115352</t>
  </si>
  <si>
    <t>Montáž střešních doplňků krytiny keramické stoupací plošiny délky přes 400 do 800 mm</t>
  </si>
  <si>
    <t>1094581381</t>
  </si>
  <si>
    <t>149</t>
  </si>
  <si>
    <t>765115352X</t>
  </si>
  <si>
    <t>Demontáž střešních doplňků krytiny keramické stoupací plošiny délky přes 400 do 800 mm</t>
  </si>
  <si>
    <t>2104391814</t>
  </si>
  <si>
    <t>150</t>
  </si>
  <si>
    <t>765131651</t>
  </si>
  <si>
    <t>Montáž vláknocementové krytiny vlnité vložení nárožního nebo hřebenového těsnícího nebo větracího prvku</t>
  </si>
  <si>
    <t>-261641979</t>
  </si>
  <si>
    <t xml:space="preserve">Poznámka k souboru cen:_x000D_
1. V cenách jsou započteny i náklady na přiřezání desek. 2. V cenách nejsou započteny náklady na klempířské konstrukce, tyto se oceňují cenami katalogu 800-764 Konstrukce klempířské. 3. Montáž střešních doplňků (větracích, prostupových apod.) se oceňuje cenami části A02. </t>
  </si>
  <si>
    <t>151</t>
  </si>
  <si>
    <t>59161006</t>
  </si>
  <si>
    <t xml:space="preserve">větrací pás </t>
  </si>
  <si>
    <t>562484680</t>
  </si>
  <si>
    <t>56,836*1,05 'Přepočtené koeficientem množství</t>
  </si>
  <si>
    <t>152</t>
  </si>
  <si>
    <t>765131801</t>
  </si>
  <si>
    <t>Demontáž vláknocementové krytiny skládané sklonu do 30° do suti</t>
  </si>
  <si>
    <t>508469700</t>
  </si>
  <si>
    <t xml:space="preserve">Poznámka k souboru cen:_x000D_
1. Ceny nelze použít pro demontáž azbestocementové krytiny. </t>
  </si>
  <si>
    <t>153</t>
  </si>
  <si>
    <t>765131821</t>
  </si>
  <si>
    <t>Demontáž vláknocementové krytiny skládané sklonu do 30° hřebene nebo nároží z hřebenáčů do suti</t>
  </si>
  <si>
    <t>1920596600</t>
  </si>
  <si>
    <t>17,00+17,00*2</t>
  </si>
  <si>
    <t>154</t>
  </si>
  <si>
    <t>765131841</t>
  </si>
  <si>
    <t>Demontáž vláknocementové krytiny skládané Příplatek k cenám za sklon přes 30° demontáže krytiny</t>
  </si>
  <si>
    <t>-989188981</t>
  </si>
  <si>
    <t>155</t>
  </si>
  <si>
    <t>765131845</t>
  </si>
  <si>
    <t>Demontáž vláknocementové krytiny skládané Příplatek k cenám za sklon přes 30° demontáže hřebene nebo nároží</t>
  </si>
  <si>
    <t>-1021438969</t>
  </si>
  <si>
    <t>156</t>
  </si>
  <si>
    <t>765133001</t>
  </si>
  <si>
    <t>Krytina vláknocementová skládaná ze šablon jednoduché krytí sklonu do 30° s povrchem hladkým</t>
  </si>
  <si>
    <t>-1866118617</t>
  </si>
  <si>
    <t xml:space="preserve">Poznámka k souboru cen:_x000D_
1. V cenách jsou započteny i náklady na přiřezání desek. 2. V cenách nejsou započteny náklady klempířské konstrukce, tyto se ocení cenami katalogu 800-764 Konstrukce klempířské. 3. Montáž střešních doplňků (větracích, prostupových apod.) se ocení cenami části A02 tohoto katalogu. </t>
  </si>
  <si>
    <t>157</t>
  </si>
  <si>
    <t>765133011</t>
  </si>
  <si>
    <t>Krytina vláknocementová skládaná ze šablon okapová hrana, krytí jednoduché lemovací řadou, s povrchem hladkým</t>
  </si>
  <si>
    <t>1180731681</t>
  </si>
  <si>
    <t>21,526*2+3,00*4+10,874</t>
  </si>
  <si>
    <t>158</t>
  </si>
  <si>
    <t>765133021</t>
  </si>
  <si>
    <t>Krytina vláknocementová skládaná ze šablon nároží jednoduché ze šablon, s povrchem hladkým</t>
  </si>
  <si>
    <t>-1060600433</t>
  </si>
  <si>
    <t>7,636*2</t>
  </si>
  <si>
    <t>159</t>
  </si>
  <si>
    <t>765133035</t>
  </si>
  <si>
    <t>Krytina vláknocementová skládaná ze šablon hřeben z hřebenáčů s vloženým větracím pásem</t>
  </si>
  <si>
    <t>-933620213</t>
  </si>
  <si>
    <t>160</t>
  </si>
  <si>
    <t>765133041</t>
  </si>
  <si>
    <t>Krytina vláknocementová skládaná ze šablon úžlabí zasekáním desek podél oplechování</t>
  </si>
  <si>
    <t>-1801607919</t>
  </si>
  <si>
    <t>3,00*3</t>
  </si>
  <si>
    <t>161</t>
  </si>
  <si>
    <t>765133091</t>
  </si>
  <si>
    <t>Krytina vláknocementová skládaná ze šablon Příplatek k cenám za sklon přes 30°, na laťování</t>
  </si>
  <si>
    <t>-229512456</t>
  </si>
  <si>
    <t>162</t>
  </si>
  <si>
    <t>7651330911</t>
  </si>
  <si>
    <t>Příplatek k cenám za sklon přes 30°, na laťování - zvýšená pracnost při pokládce krytiny na věžičku</t>
  </si>
  <si>
    <t>1641968607</t>
  </si>
  <si>
    <t>163</t>
  </si>
  <si>
    <t>765135002</t>
  </si>
  <si>
    <t>Montáž střešních doplňků vláknocementové krytiny skládané speciálních desek větracích hlavic, ventilačních prostupů, anténních prostupů, prostupových hlavic, kovových univerzálních apod., plochy jednotlivě přes 0,2 m2</t>
  </si>
  <si>
    <t>-1012589388</t>
  </si>
  <si>
    <t>164</t>
  </si>
  <si>
    <t>59161150</t>
  </si>
  <si>
    <t>prostup ventilační k větrání sanity 400x400 mm D 110 mm pro šablony vláknocementové krytiny</t>
  </si>
  <si>
    <t>10543151</t>
  </si>
  <si>
    <t>165</t>
  </si>
  <si>
    <t>59161152</t>
  </si>
  <si>
    <t>prostup anténní pro krytinu vláknocementovou plast 400x400 D max 60 mm</t>
  </si>
  <si>
    <t>397126669</t>
  </si>
  <si>
    <t>166</t>
  </si>
  <si>
    <t>765135041</t>
  </si>
  <si>
    <t>Montáž střešních doplňků vláknocementové krytiny skládané háků protisněhových</t>
  </si>
  <si>
    <t>912624559</t>
  </si>
  <si>
    <t>167</t>
  </si>
  <si>
    <t>59161158</t>
  </si>
  <si>
    <t>hák protisněhový 400 mm barevný,pro vláknocementové krytiny</t>
  </si>
  <si>
    <t>-430071162</t>
  </si>
  <si>
    <t>168</t>
  </si>
  <si>
    <t>765191013</t>
  </si>
  <si>
    <t>Montáž pojistné hydroizolační fólie kladené ve sklonu přes 20° volně na bednění nebo tepelnou izolaci</t>
  </si>
  <si>
    <t>1055040988</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</si>
  <si>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</si>
  <si>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169</t>
  </si>
  <si>
    <t>28329295</t>
  </si>
  <si>
    <t>membrána podstřešní (reakce na oheň - třída E) 150 g/m2 s aplikovanou spojovací páskou</t>
  </si>
  <si>
    <t>-858039424</t>
  </si>
  <si>
    <t>380*1,1 'Přepočtené koeficientem množství</t>
  </si>
  <si>
    <t>170</t>
  </si>
  <si>
    <t>765191091</t>
  </si>
  <si>
    <t>Montáž pojistné hydroizolační fólie Příplatek k cenám montáže na bednění nebo tepelnou izolaci za sklon přes 30°</t>
  </si>
  <si>
    <t>294485215</t>
  </si>
  <si>
    <t>171</t>
  </si>
  <si>
    <t>765192001</t>
  </si>
  <si>
    <t>Nouzové zakrytí střechy plachtou</t>
  </si>
  <si>
    <t>-1393561503</t>
  </si>
  <si>
    <t xml:space="preserve">Poznámka k souboru cen:_x000D_
1. Cenu lze použít pro přechodné zakrytí střechy nebo krovu. 2. V ceně 765 19-2001 jsou započteny náklady i na: a) montáž a demontáž plachty, b) opotřebení plachty. </t>
  </si>
  <si>
    <t>172</t>
  </si>
  <si>
    <t>998765203</t>
  </si>
  <si>
    <t>Přesun hmot pro krytiny skládané stanovený procentní sazbou (%) z ceny vodorovná dopravní vzdálenost do 50 m v objektech výšky přes 12 do 24 m</t>
  </si>
  <si>
    <t>-214361827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</si>
  <si>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</si>
  <si>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783</t>
  </si>
  <si>
    <t>Dokončovací práce - nátěry</t>
  </si>
  <si>
    <t>173</t>
  </si>
  <si>
    <t>783201201</t>
  </si>
  <si>
    <t>Příprava podkladu tesařských konstrukcí před provedením nátěru broušení</t>
  </si>
  <si>
    <t>763164905</t>
  </si>
  <si>
    <t>"sanace pod pozednicí"</t>
  </si>
  <si>
    <t>(21,526*2+3,00+10,784+1,053*2+1,077+1,084*2+1,08)*0,20</t>
  </si>
  <si>
    <t>174</t>
  </si>
  <si>
    <t>783201401</t>
  </si>
  <si>
    <t>Příprava podkladu tesařských konstrukcí před provedením nátěru ometení</t>
  </si>
  <si>
    <t>-355811334</t>
  </si>
  <si>
    <t>175</t>
  </si>
  <si>
    <t>783206801</t>
  </si>
  <si>
    <t>Odstranění nátěrů z tesařských konstrukcí obroušením</t>
  </si>
  <si>
    <t>1260340702</t>
  </si>
  <si>
    <t>"očištění stávajícího krovu"</t>
  </si>
  <si>
    <t>"č.p. 100 - krokev 120/150" 8,00*2*(0,12+0,15)</t>
  </si>
  <si>
    <t>"č.p. 101 - krokev 120/150" 8,60*2*(0,12+0,15)</t>
  </si>
  <si>
    <t>"č.p. 102 - krokev 120/150" 5,00*2*(0,12+0,15)</t>
  </si>
  <si>
    <t>"č.p. 103 - krokev 120/150" 2,50*2*(0,12+0,15)</t>
  </si>
  <si>
    <t>"č.p. 105 - krokev 120/150" 2,00*2*(0,12+0,15)</t>
  </si>
  <si>
    <t>"č.p. 106 - krokev 120/150" 5,00*2*(0,12+0,15)</t>
  </si>
  <si>
    <t>"č.p. 104 - vazný trám 200/260" 2,50*2*(0,20+0,26)</t>
  </si>
  <si>
    <t>"č.p. 107 - krokev 120/150" 5,00*2*(0,12+0,15)</t>
  </si>
  <si>
    <t>"č.p. 108 - vzpěra 170/170" 4,50*2*(0,17+0,17)</t>
  </si>
  <si>
    <t>"č.p. 109 - kleština 80/160" 2*2,50*2*(0,08+0,16)</t>
  </si>
  <si>
    <t>"č.p. 110 - sloupek 160/160" 3,50*2*(0,16+0,16)</t>
  </si>
  <si>
    <t>"č.p. 111 - sloupek 160/180" 5,50*2*(0,16+0,18)</t>
  </si>
  <si>
    <t>"č.p. 112 - sloupek 160/160" 3,50*2*(0,16+0,16)</t>
  </si>
  <si>
    <t>"č.p. 113 - vaznice 150/180" 3,00*2*(0,18+0,18)</t>
  </si>
  <si>
    <t>"č.p. 114 - krokev 120/150" 3,50*2*(0,12+0,15)</t>
  </si>
  <si>
    <t>"č.p. 115 - krokev 120/150" 8,60*2*(0,12+0,15)</t>
  </si>
  <si>
    <t>"č.p. 116 - krokev 120/150" 3,50*2*(0,12+0,15)</t>
  </si>
  <si>
    <t>"č.p. 117 - krokev 120/150" 8,60*2*(0,12+0,15)</t>
  </si>
  <si>
    <t>"č.p. 118 - krokev 120/150" 3,50*2*(0,12+0,15)</t>
  </si>
  <si>
    <t>"č.p. 119 - krokev 120/150" 8,60*2*(0,12+0,15)</t>
  </si>
  <si>
    <t>"č.p. 120 - krokev 120/150" 3,50*2*(0,12+0,15)</t>
  </si>
  <si>
    <t>"č.p. 121 - vzpěra 170/170" 2,00*2*(0,17+0,17)</t>
  </si>
  <si>
    <t>"č.p. 122 - kleština 80/160" 2*2,50*2*(0,08+0,16)</t>
  </si>
  <si>
    <t>"č.p. 123 - sloupek 160/160" 3,50*2*(0,16+0,16)</t>
  </si>
  <si>
    <t>"č.p. 124 - vazný trám 200/260" 2,50*2*(0,20+0,26)</t>
  </si>
  <si>
    <t>"č.p. 125 - krokev 120/150" 3,50*2*(0,12+0,15)</t>
  </si>
  <si>
    <t>"č.p. 126 - vzpěra 170/170" 2,00*2*(0,17+0,17)</t>
  </si>
  <si>
    <t>"č.p. 127 - kleština 80/160" 2*2,50*2*(0,08+0,16)</t>
  </si>
  <si>
    <t>"č.p. 128 - sloupek 160/160" 3,50*2*(0,16+0,16)</t>
  </si>
  <si>
    <t>"č.p. 129 - vazný trám 200/260" 2,50*2*(0,20+0,26)</t>
  </si>
  <si>
    <t>"č.p. 130 - krokev 120/150" 8,00*2*(0,12+0,15)</t>
  </si>
  <si>
    <t>"č.p. 131 - krokev 120/150" 8,60*2*(0,12+0,15)</t>
  </si>
  <si>
    <t>"č.p. 132 - krokev 120/150" 8,00*2*(0,12+0,15)</t>
  </si>
  <si>
    <t>"č.p. 133 - krokev 120/150" 8,60*2*(0,12+0,15)</t>
  </si>
  <si>
    <t>"č.p. 134 - krokev 120/150" 3,50*2*(0,12+0,15)</t>
  </si>
  <si>
    <t>"č.p. 135 - krokev 120/150" 3,50*2*(0,12+0,15)</t>
  </si>
  <si>
    <t>"č.p. 136 - kleština 80/160" 2*2,50*2*(0,08+0,16)</t>
  </si>
  <si>
    <t>"č.p. 137 - sloupek 160/160" 3,50*2*(0,16+0,16)</t>
  </si>
  <si>
    <t>"č.p. 138 - vazný trám 200/260" 2,50*2*(0,20+0,26)</t>
  </si>
  <si>
    <t>"č.p. 139 - vzpěra 170/170" 4,50*2*(0,17+0,17)</t>
  </si>
  <si>
    <t>"č.p. 140 - kleština 80/160" 2*2,50*2*(0,08+0,16)</t>
  </si>
  <si>
    <t>"č.p. 141 - vazný trám 200/260" 2,50*2*(0,20+0,26)</t>
  </si>
  <si>
    <t>"č.p. 142 - krokev 120/150" 3,50*2*(0,12+0,15)</t>
  </si>
  <si>
    <t>"č.p. 143 - krokev 120/150" 8,00*2*(0,12+0,15)</t>
  </si>
  <si>
    <t>"č.p. 144 - krokev 120/150" 8,60*2*(0,12+0,15)</t>
  </si>
  <si>
    <t>"č.p. 145 - krokev 120/150" 8,60*2*(0,12+0,15)</t>
  </si>
  <si>
    <t>"č.p. 146 - krokev 120/150" 3,50*2*(0,12+0,15)</t>
  </si>
  <si>
    <t>"č.p. 147 - krokev 120/150" 3,50*2*(0,12+0,15)</t>
  </si>
  <si>
    <t>"č.p. 148 - krokev 120/150" 3,50*2*(0,12+0,15)</t>
  </si>
  <si>
    <t>"č.p. 149 - krokev 120/150" 3,50*2*(0,12+0,15)</t>
  </si>
  <si>
    <t>"č.p. 150 - vzpěra 170/170" 4,50*2*(0,17+0,17)</t>
  </si>
  <si>
    <t>"č.p. 151 - sloupek 160/180" 5,50*2*(0,16+0,18)</t>
  </si>
  <si>
    <t>"č.p. 152 - vazný trám 200/260" 2,50*2*(0,20+0,26)</t>
  </si>
  <si>
    <t>"č.p. 153 - krokev 120/150" 8,60*2*(0,12+0,15)</t>
  </si>
  <si>
    <t>"č.p. 154 - sloupek 160/160" 3,50*2*(0,16+0,16)</t>
  </si>
  <si>
    <t>"č.p. 155 - vazný trám 200/260" 2,50*2*(0,20+0,26)</t>
  </si>
  <si>
    <t>"č.p. 156 - krokev 120/150" 8,00*2*(0,12+0,15)</t>
  </si>
  <si>
    <t>"č.p. 157 - krokev 120/150" 8,60*2*(0,12+0,15)</t>
  </si>
  <si>
    <t>"č.p. 158 - krokev 120/150" 8,00*2*(0,12+0,15)</t>
  </si>
  <si>
    <t>"č.p. 159 - krokev 120/150" 8,60*2*(0,12+0,15)</t>
  </si>
  <si>
    <t>"č.p. 160 - krokev 120/150" 3,50*2*(0,12+0,15)</t>
  </si>
  <si>
    <t>"č.p. 161 - krokev 120/150" 3,50*2*(0,12+0,15)</t>
  </si>
  <si>
    <t>"č.p. 162 - krokev 120/150" 3,50*2*(0,12+0,15)</t>
  </si>
  <si>
    <t>"č.p. 163 - vazný trám 200/260" 2,50*2*(0,20+0,26)</t>
  </si>
  <si>
    <t>"č.p. 164 - krokev 120/150" 3,50*2*(0,12+0,15)</t>
  </si>
  <si>
    <t>"č.p. 165 - vazný trám 200/260" 2,50*2*(0,20+0,26)</t>
  </si>
  <si>
    <t>"č.p. 166 - krokev 120/150" 3,00*2*(0,12+0,15)</t>
  </si>
  <si>
    <t>"č.p. 183 - sloupek 160/160" 3,50*2*(0,16+0,16)</t>
  </si>
  <si>
    <t>"č.p. 167 - vazný trám 200/260" 2,50*2*(0,20+0,26)</t>
  </si>
  <si>
    <t>"č.p. 168 - krokev 120/150" 2,00*2*(0,12+0,15)</t>
  </si>
  <si>
    <t>"č.p. 169 - krokev 120/150" 7,50*2*(0,12+0,15)</t>
  </si>
  <si>
    <t>"č.p. 170 - krokev 120/150" 7,50*2*(0,12+0,15)</t>
  </si>
  <si>
    <t>"č.p. 171 - pásek 110/120" 1,50*2*(0,11+0,12)</t>
  </si>
  <si>
    <t>"č.p. 172 - krokev 120/150" 7,50*2*(0,12+0,15)</t>
  </si>
  <si>
    <t>"č.p. 173 - vazný trám 200/260" 2,50*2*(0,20+0,26)</t>
  </si>
  <si>
    <t>"č.p. 174 - krokev 120/150" 4,00*2*(0,12+0,15)</t>
  </si>
  <si>
    <t>"č.p. 175 - krokev 120/150" 2,70*2*(0,12+0,15)</t>
  </si>
  <si>
    <t>"č.p. 176 - krokev 120/150" 2,00*2*(0,12+0,15)</t>
  </si>
  <si>
    <t>"č.p. 177 - krokev 120/150" 2*2,00*2*(0,12+0,15)</t>
  </si>
  <si>
    <t>"č.p. 178 - úžlabí 140/150" 2*3,40*2*(0,14+0,15)</t>
  </si>
  <si>
    <t>"č.p. 179 - nároží 120/150" 2*3,00*2*(0,12+0,15)</t>
  </si>
  <si>
    <t>"č.p. 180 - nároží 120/150" 2*3,00*2*(0,12+0,15)</t>
  </si>
  <si>
    <t>"č.p. 181 - nároží 120/150" 2*3,00*2*(0,12+0,15)</t>
  </si>
  <si>
    <t>"č.p. 182 - nároží 120/150" 3,00*2*(0,12+0,15)</t>
  </si>
  <si>
    <t>"č.p. 183 - vazný trám 200/240" 5,00*2*(0,20+0,24)</t>
  </si>
  <si>
    <t>"č.p. 184 - kleština 100/180" 2*1,50*2*(0,10+0,18)</t>
  </si>
  <si>
    <t>"č.p. 185 - kleština 100/180" 2*1,50*2*(0,10+0,18)</t>
  </si>
  <si>
    <t>"č.p. 186 - krokev 100/200" 7,00*2*(0,10+0,20)</t>
  </si>
  <si>
    <t>"č.p. 187 - sloupek 160/150" 4,00*2*(0,16+0,15)</t>
  </si>
  <si>
    <t>"č.p. 188 - kleština 100/180" 2*1,50*2*(0,10+0,18)</t>
  </si>
  <si>
    <t>"č.p. 189 - krokev 100/200" 7,00*2*(0,10+0,20)</t>
  </si>
  <si>
    <t>"č.p. 190 - práh 140/160" 9,00*2*(0,14+0,16)</t>
  </si>
  <si>
    <t>"č.p. 191 - práh 140/160" 2,00*2*(0,14+0,16)</t>
  </si>
  <si>
    <t>"č.p. 192 - pozednice 140/160" 3,00*2*(0,14+0,16)</t>
  </si>
  <si>
    <t>"č.p. 193 - kleština horní 100/180" 2*3,00*2*(0,10+0,18)</t>
  </si>
  <si>
    <t>"č.p. 194 - vaznice 150/180" 3,00*2*(0,18+0,18)</t>
  </si>
  <si>
    <t>"č.p. 195 - pozednice 130/140" 68,00*2*(0,13+0,14)</t>
  </si>
  <si>
    <t>302,556*1,30</t>
  </si>
  <si>
    <t>176</t>
  </si>
  <si>
    <t>783213121</t>
  </si>
  <si>
    <t>Napouštěcí nátěr tesařských konstrukcí zabudovaných do konstrukce proti dřevokazným houbám, hmyzu a plísním dvojnásobný syntetický</t>
  </si>
  <si>
    <t>2064471143</t>
  </si>
  <si>
    <t xml:space="preserve">Poznámka k souboru cen:_x000D_
1. Položky souboru cen jsou určeny pro preventivní nátěr tesařských konstrukcí (např. krovu). 2. Položky jednonásobného nátěru jsou určeny pro ochranu dřeva v interiéru pod lazurovací nebo krycí nátěry. 3. Položky dvojnásobného nátěru jsou určeny pro ochranu dřeva jako samostatného impregnačního nátěru tesařské konstrukce v interéru nebo pro ochranu dřeva pod lazurovací nebo krycí nátěry v exteriéru. </t>
  </si>
  <si>
    <t>(21,526*2+3,00+10,784+1,053*2+1,077+1,084*2+1,08)*0,20*2</t>
  </si>
  <si>
    <t>177</t>
  </si>
  <si>
    <t>783301311</t>
  </si>
  <si>
    <t>Příprava podkladu zámečnických konstrukcí před provedením nátěru odmaštění odmašťovačem vodou ředitelným</t>
  </si>
  <si>
    <t>928874813</t>
  </si>
  <si>
    <t>"komínová lávka"</t>
  </si>
  <si>
    <t>2,20*0,60*2</t>
  </si>
  <si>
    <t>178</t>
  </si>
  <si>
    <t>783301401</t>
  </si>
  <si>
    <t>Příprava podkladu zámečnických konstrukcí před provedením nátěru ometení</t>
  </si>
  <si>
    <t>116708576</t>
  </si>
  <si>
    <t>179</t>
  </si>
  <si>
    <t>783334101</t>
  </si>
  <si>
    <t>Základní nátěr zámečnických konstrukcí jednonásobný epoxidový</t>
  </si>
  <si>
    <t>-554964016</t>
  </si>
  <si>
    <t>180</t>
  </si>
  <si>
    <t>783337101</t>
  </si>
  <si>
    <t>Krycí nátěr (email) zámečnických konstrukcí jednonásobný epoxidový</t>
  </si>
  <si>
    <t>-712405983</t>
  </si>
  <si>
    <t>2,20*0,60*2*2</t>
  </si>
  <si>
    <t>181</t>
  </si>
  <si>
    <t>783823135</t>
  </si>
  <si>
    <t>Penetrační nátěr omítek hladkých omítek hladkých, zrnitých tenkovrstvých nebo štukových stupně členitosti 1 a 2 silikonový</t>
  </si>
  <si>
    <t>180299203</t>
  </si>
  <si>
    <t>182</t>
  </si>
  <si>
    <t>783827425</t>
  </si>
  <si>
    <t>Krycí (ochranný ) nátěr omítek dvojnásobný hladkých omítek hladkých, zrnitých tenkovrstvých nebo štukových stupně členitosti 1 a 2 silikonový</t>
  </si>
  <si>
    <t>385440575</t>
  </si>
  <si>
    <t>784</t>
  </si>
  <si>
    <t>Dokončovací práce - malby a tapety</t>
  </si>
  <si>
    <t>183</t>
  </si>
  <si>
    <t>784111005</t>
  </si>
  <si>
    <t>Oprášení (ometení) podkladu v místnostech výšky přes 5,00 m</t>
  </si>
  <si>
    <t>-482694485</t>
  </si>
  <si>
    <t>2*((2,15+1,36+1,47+1,46+1,85)+0,47*5)*5,50</t>
  </si>
  <si>
    <t>184</t>
  </si>
  <si>
    <t>784181125</t>
  </si>
  <si>
    <t>Penetrace podkladu jednonásobná hloubková v místnostech výšky přes 5,00 m</t>
  </si>
  <si>
    <t>1295052793</t>
  </si>
  <si>
    <t>185</t>
  </si>
  <si>
    <t>784221105</t>
  </si>
  <si>
    <t>Malby z malířských směsí otěruvzdorných za sucha dvojnásobné, bílé za sucha otěruvzdorné dobře v místnostech výšky přes 5,00 m</t>
  </si>
  <si>
    <t>-725188163</t>
  </si>
  <si>
    <t>VRN</t>
  </si>
  <si>
    <t>Vedlejší rozpočtové náklady</t>
  </si>
  <si>
    <t>VRN1</t>
  </si>
  <si>
    <t>Průzkumné, geodetické a projektové práce</t>
  </si>
  <si>
    <t>186</t>
  </si>
  <si>
    <t>011403000</t>
  </si>
  <si>
    <t>Znalecká kontrola stavu krovu, prohlídka, označení evidence poškozených prvků</t>
  </si>
  <si>
    <t>Kč</t>
  </si>
  <si>
    <t>1024</t>
  </si>
  <si>
    <t>1534065305</t>
  </si>
  <si>
    <t>VRN4</t>
  </si>
  <si>
    <t>Inženýrská činnost</t>
  </si>
  <si>
    <t>187</t>
  </si>
  <si>
    <t>041403000</t>
  </si>
  <si>
    <t>Koordinátor BOZP na staveništi</t>
  </si>
  <si>
    <t>1621173059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</si>
  <si>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</si>
  <si>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</si>
  <si>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</si>
  <si>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</si>
  <si>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</si>
  <si>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</si>
  <si>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</si>
  <si>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</si>
  <si>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</si>
  <si>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</si>
  <si>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</si>
  <si>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</si>
  <si>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</si>
  <si>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</si>
  <si>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</si>
  <si>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</si>
  <si>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</si>
  <si>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</si>
  <si>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</si>
  <si>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</si>
  <si>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</si>
  <si>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</si>
  <si>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</si>
  <si>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</si>
  <si>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</si>
  <si>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</si>
  <si>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</si>
  <si>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</si>
  <si>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</si>
  <si>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</si>
  <si>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</si>
  <si>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</si>
  <si>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</si>
  <si>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</si>
  <si>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</si>
  <si>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</si>
  <si>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</si>
  <si>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</si>
  <si>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</si>
  <si>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</si>
  <si>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</si>
  <si>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</si>
  <si>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</si>
  <si>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</si>
  <si>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</si>
  <si>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</si>
  <si>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</si>
  <si>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</si>
  <si>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</si>
  <si>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</si>
  <si>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</si>
  <si>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</si>
  <si>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</si>
  <si>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</si>
  <si>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</si>
  <si>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</si>
  <si>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</si>
  <si>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</si>
  <si>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</si>
  <si>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</si>
  <si>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</si>
  <si>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</si>
  <si>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</si>
  <si>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</si>
  <si>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</si>
  <si>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</si>
  <si>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</si>
  <si>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</si>
  <si>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</si>
  <si>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</si>
  <si>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</si>
  <si>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</si>
  <si>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</si>
  <si>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</si>
  <si>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</si>
  <si>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</si>
  <si>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</si>
  <si>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</si>
  <si>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</si>
  <si>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</si>
  <si>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</si>
  <si>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</si>
  <si>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</si>
  <si>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</si>
  <si>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</si>
  <si>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</si>
  <si>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</si>
  <si>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</si>
  <si>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</si>
  <si>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</si>
  <si>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</si>
  <si>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</si>
  <si>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</si>
  <si>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</si>
  <si>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</si>
  <si>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</si>
  <si>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</si>
  <si>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</si>
  <si>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</si>
  <si>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</si>
  <si>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</si>
  <si>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</si>
  <si>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</si>
  <si>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</si>
  <si>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</si>
  <si>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</si>
  <si>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</si>
  <si>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</si>
  <si>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</si>
  <si>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</si>
  <si>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</si>
  <si>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</si>
  <si>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</si>
  <si>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</si>
  <si>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</si>
  <si>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</si>
  <si>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</si>
  <si>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</si>
  <si>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</si>
  <si>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</si>
  <si>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</si>
  <si>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</si>
  <si>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</si>
  <si>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</si>
  <si>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</si>
  <si>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</si>
  <si>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</si>
  <si>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</si>
  <si>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</si>
  <si>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</si>
  <si>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</si>
  <si>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</si>
  <si>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</si>
  <si>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</si>
  <si>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</si>
  <si>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</si>
  <si>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</si>
  <si>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</si>
  <si>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</si>
  <si>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</si>
  <si>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</si>
  <si>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</si>
  <si>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</si>
  <si>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</si>
  <si>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</si>
  <si>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</si>
  <si>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</si>
  <si>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</si>
  <si>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</si>
  <si>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</si>
  <si>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</si>
  <si>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</si>
  <si>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</si>
  <si>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</si>
  <si>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</si>
  <si>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</si>
  <si>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</si>
  <si>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</si>
  <si>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</si>
  <si>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</si>
  <si>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</si>
  <si>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</si>
  <si>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</si>
  <si>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</si>
  <si>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</si>
  <si>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</si>
  <si>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</si>
  <si>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</si>
  <si>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</si>
  <si>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</si>
  <si>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</si>
  <si>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</si>
  <si>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</si>
  <si>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</si>
  <si>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</si>
  <si>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</si>
  <si>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</si>
  <si>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</si>
  <si>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</si>
  <si>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</si>
  <si>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</si>
  <si>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</si>
  <si>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</si>
  <si>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0518-03</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</si>
</sst>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5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4"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1" applyFont="1" applyAlignment="1">
      <alignment horizontal="center" vertical="center"/>
    </xf>
    <xf numFmtId="0" fontId="4"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0"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1"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4"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4"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6" fillId="0" borderId="0" xfId="0" applyFont="1" applyAlignment="1">
      <alignment horizontal="left"/>
    </xf>
    <xf numFmtId="4" fontId="6" fillId="0" borderId="0" xfId="0" applyNumberFormat="1" applyFont="1" applyAlignment="1"/>
    <xf numFmtId="0" fontId="35"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6" fillId="0" borderId="28" xfId="0" applyFont="1" applyBorder="1" applyAlignment="1" applyProtection="1">
      <alignment horizontal="center" vertical="center"/>
      <protection locked="0"/>
    </xf>
    <xf numFmtId="49" fontId="36" fillId="0" borderId="28" xfId="0" applyNumberFormat="1" applyFont="1" applyBorder="1" applyAlignment="1" applyProtection="1">
      <alignment horizontal="left" vertical="center" wrapText="1"/>
      <protection locked="0"/>
    </xf>
    <xf numFmtId="0" fontId="36" fillId="0" borderId="28" xfId="0" applyFont="1" applyBorder="1" applyAlignment="1" applyProtection="1">
      <alignment horizontal="left" vertical="center" wrapText="1"/>
      <protection locked="0"/>
    </xf>
    <xf numFmtId="0" fontId="36" fillId="0" borderId="28" xfId="0" applyFont="1" applyBorder="1" applyAlignment="1" applyProtection="1">
      <alignment horizontal="center" vertical="center" wrapText="1"/>
      <protection locked="0"/>
    </xf>
    <xf numFmtId="167" fontId="36" fillId="0" borderId="28" xfId="0" applyNumberFormat="1" applyFont="1" applyBorder="1" applyAlignment="1" applyProtection="1">
      <alignment vertical="center"/>
      <protection locked="0"/>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protection locked="0"/>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lignment horizontal="center" vertical="center"/>
    </xf>
    <xf numFmtId="167" fontId="0" fillId="4" borderId="28" xfId="0" applyNumberFormat="1" applyFont="1" applyFill="1" applyBorder="1" applyAlignment="1" applyProtection="1">
      <alignment vertical="center"/>
      <protection locked="0"/>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6" fillId="3" borderId="0" xfId="0" applyFont="1" applyFill="1" applyAlignment="1">
      <alignment horizontal="center" vertical="center"/>
    </xf>
    <xf numFmtId="0" fontId="0" fillId="0" borderId="0" xfId="0"/>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30" fillId="2" borderId="0" xfId="1" applyFont="1" applyFill="1" applyAlignment="1">
      <alignmen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0" fillId="0" borderId="0" xfId="0" applyFont="1" applyAlignment="1">
      <alignment vertical="center"/>
    </xf>
    <xf numFmtId="0" fontId="40"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9" fillId="0" borderId="34" xfId="0" applyFont="1" applyBorder="1" applyAlignment="1" applyProtection="1">
      <alignment horizontal="left" wrapText="1"/>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40"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09" t="s">
        <v>8</v>
      </c>
      <c r="AS2" s="310"/>
      <c r="AT2" s="310"/>
      <c r="AU2" s="310"/>
      <c r="AV2" s="310"/>
      <c r="AW2" s="310"/>
      <c r="AX2" s="310"/>
      <c r="AY2" s="310"/>
      <c r="AZ2" s="310"/>
      <c r="BA2" s="310"/>
      <c r="BB2" s="310"/>
      <c r="BC2" s="310"/>
      <c r="BD2" s="310"/>
      <c r="BE2" s="310"/>
      <c r="BS2" s="24" t="s">
        <v>9</v>
      </c>
      <c r="BT2" s="24" t="s">
        <v>10</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9</v>
      </c>
      <c r="BT3" s="24" t="s">
        <v>11</v>
      </c>
    </row>
    <row r="4" spans="1:74" ht="36.950000000000003" customHeight="1">
      <c r="B4" s="28"/>
      <c r="C4" s="29"/>
      <c r="D4" s="30" t="s">
        <v>12</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13</v>
      </c>
      <c r="BE4" s="33" t="s">
        <v>14</v>
      </c>
      <c r="BS4" s="24" t="s">
        <v>15</v>
      </c>
    </row>
    <row r="5" spans="1:74" ht="14.45" customHeight="1">
      <c r="B5" s="28"/>
      <c r="C5" s="29"/>
      <c r="D5" s="34" t="s">
        <v>16</v>
      </c>
      <c r="E5" s="29"/>
      <c r="F5" s="29"/>
      <c r="G5" s="29"/>
      <c r="H5" s="29"/>
      <c r="I5" s="29"/>
      <c r="J5" s="29"/>
      <c r="K5" s="337" t="s">
        <v>1528</v>
      </c>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29"/>
      <c r="AQ5" s="31"/>
      <c r="BE5" s="335" t="s">
        <v>17</v>
      </c>
      <c r="BS5" s="24" t="s">
        <v>9</v>
      </c>
    </row>
    <row r="6" spans="1:74" ht="36.950000000000003" customHeight="1">
      <c r="B6" s="28"/>
      <c r="C6" s="29"/>
      <c r="D6" s="36" t="s">
        <v>18</v>
      </c>
      <c r="E6" s="29"/>
      <c r="F6" s="29"/>
      <c r="G6" s="29"/>
      <c r="H6" s="29"/>
      <c r="I6" s="29"/>
      <c r="J6" s="29"/>
      <c r="K6" s="339" t="s">
        <v>19</v>
      </c>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29"/>
      <c r="AQ6" s="31"/>
      <c r="BE6" s="336"/>
      <c r="BS6" s="24" t="s">
        <v>9</v>
      </c>
    </row>
    <row r="7" spans="1:74" ht="14.45" customHeight="1">
      <c r="B7" s="28"/>
      <c r="C7" s="29"/>
      <c r="D7" s="37" t="s">
        <v>20</v>
      </c>
      <c r="E7" s="29"/>
      <c r="F7" s="29"/>
      <c r="G7" s="29"/>
      <c r="H7" s="29"/>
      <c r="I7" s="29"/>
      <c r="J7" s="29"/>
      <c r="K7" s="35" t="s">
        <v>5</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21</v>
      </c>
      <c r="AL7" s="29"/>
      <c r="AM7" s="29"/>
      <c r="AN7" s="35" t="s">
        <v>5</v>
      </c>
      <c r="AO7" s="29"/>
      <c r="AP7" s="29"/>
      <c r="AQ7" s="31"/>
      <c r="BE7" s="336"/>
      <c r="BS7" s="24" t="s">
        <v>9</v>
      </c>
    </row>
    <row r="8" spans="1:74" ht="14.45" customHeight="1">
      <c r="B8" s="28"/>
      <c r="C8" s="29"/>
      <c r="D8" s="37" t="s">
        <v>22</v>
      </c>
      <c r="E8" s="29"/>
      <c r="F8" s="29"/>
      <c r="G8" s="29"/>
      <c r="H8" s="29"/>
      <c r="I8" s="29"/>
      <c r="J8" s="29"/>
      <c r="K8" s="35" t="s">
        <v>23</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24</v>
      </c>
      <c r="AL8" s="29"/>
      <c r="AM8" s="29"/>
      <c r="AN8" s="38" t="s">
        <v>25</v>
      </c>
      <c r="AO8" s="29"/>
      <c r="AP8" s="29"/>
      <c r="AQ8" s="31"/>
      <c r="BE8" s="336"/>
      <c r="BS8" s="24" t="s">
        <v>9</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36"/>
      <c r="BS9" s="24" t="s">
        <v>9</v>
      </c>
    </row>
    <row r="10" spans="1:74" ht="14.45" customHeight="1">
      <c r="B10" s="28"/>
      <c r="C10" s="29"/>
      <c r="D10" s="37" t="s">
        <v>26</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27</v>
      </c>
      <c r="AL10" s="29"/>
      <c r="AM10" s="29"/>
      <c r="AN10" s="35" t="s">
        <v>5</v>
      </c>
      <c r="AO10" s="29"/>
      <c r="AP10" s="29"/>
      <c r="AQ10" s="31"/>
      <c r="BE10" s="336"/>
      <c r="BS10" s="24" t="s">
        <v>9</v>
      </c>
    </row>
    <row r="11" spans="1:74" ht="18.399999999999999" customHeight="1">
      <c r="B11" s="28"/>
      <c r="C11" s="29"/>
      <c r="D11" s="29"/>
      <c r="E11" s="35" t="s">
        <v>28</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29</v>
      </c>
      <c r="AL11" s="29"/>
      <c r="AM11" s="29"/>
      <c r="AN11" s="35" t="s">
        <v>5</v>
      </c>
      <c r="AO11" s="29"/>
      <c r="AP11" s="29"/>
      <c r="AQ11" s="31"/>
      <c r="BE11" s="336"/>
      <c r="BS11" s="24" t="s">
        <v>9</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36"/>
      <c r="BS12" s="24" t="s">
        <v>9</v>
      </c>
    </row>
    <row r="13" spans="1:74" ht="14.45" customHeight="1">
      <c r="B13" s="28"/>
      <c r="C13" s="29"/>
      <c r="D13" s="37" t="s">
        <v>30</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27</v>
      </c>
      <c r="AL13" s="29"/>
      <c r="AM13" s="29"/>
      <c r="AN13" s="39" t="s">
        <v>31</v>
      </c>
      <c r="AO13" s="29"/>
      <c r="AP13" s="29"/>
      <c r="AQ13" s="31"/>
      <c r="BE13" s="336"/>
      <c r="BS13" s="24" t="s">
        <v>9</v>
      </c>
    </row>
    <row r="14" spans="1:74" ht="15">
      <c r="B14" s="28"/>
      <c r="C14" s="29"/>
      <c r="D14" s="29"/>
      <c r="E14" s="340" t="s">
        <v>31</v>
      </c>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7" t="s">
        <v>29</v>
      </c>
      <c r="AL14" s="29"/>
      <c r="AM14" s="29"/>
      <c r="AN14" s="39" t="s">
        <v>31</v>
      </c>
      <c r="AO14" s="29"/>
      <c r="AP14" s="29"/>
      <c r="AQ14" s="31"/>
      <c r="BE14" s="336"/>
      <c r="BS14" s="24" t="s">
        <v>9</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36"/>
      <c r="BS15" s="24" t="s">
        <v>6</v>
      </c>
    </row>
    <row r="16" spans="1:74" ht="14.45" customHeight="1">
      <c r="B16" s="28"/>
      <c r="C16" s="29"/>
      <c r="D16" s="37" t="s">
        <v>32</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27</v>
      </c>
      <c r="AL16" s="29"/>
      <c r="AM16" s="29"/>
      <c r="AN16" s="35" t="s">
        <v>33</v>
      </c>
      <c r="AO16" s="29"/>
      <c r="AP16" s="29"/>
      <c r="AQ16" s="31"/>
      <c r="BE16" s="336"/>
      <c r="BS16" s="24" t="s">
        <v>6</v>
      </c>
    </row>
    <row r="17" spans="2:71" ht="18.399999999999999" customHeight="1">
      <c r="B17" s="28"/>
      <c r="C17" s="29"/>
      <c r="D17" s="29"/>
      <c r="E17" s="35" t="s">
        <v>34</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29</v>
      </c>
      <c r="AL17" s="29"/>
      <c r="AM17" s="29"/>
      <c r="AN17" s="35" t="s">
        <v>35</v>
      </c>
      <c r="AO17" s="29"/>
      <c r="AP17" s="29"/>
      <c r="AQ17" s="31"/>
      <c r="BE17" s="336"/>
      <c r="BS17" s="24" t="s">
        <v>36</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36"/>
      <c r="BS18" s="24" t="s">
        <v>9</v>
      </c>
    </row>
    <row r="19" spans="2:71" ht="14.45" customHeight="1">
      <c r="B19" s="28"/>
      <c r="C19" s="29"/>
      <c r="D19" s="37" t="s">
        <v>37</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36"/>
      <c r="BS19" s="24" t="s">
        <v>9</v>
      </c>
    </row>
    <row r="20" spans="2:71" ht="57" customHeight="1">
      <c r="B20" s="28"/>
      <c r="C20" s="29"/>
      <c r="D20" s="29"/>
      <c r="E20" s="342" t="s">
        <v>38</v>
      </c>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29"/>
      <c r="AP20" s="29"/>
      <c r="AQ20" s="31"/>
      <c r="BE20" s="336"/>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36"/>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36"/>
    </row>
    <row r="23" spans="2:71" s="1" customFormat="1" ht="25.9" customHeight="1">
      <c r="B23" s="41"/>
      <c r="C23" s="42"/>
      <c r="D23" s="43" t="s">
        <v>39</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43">
        <f>ROUND(AG51,2)</f>
        <v>0</v>
      </c>
      <c r="AL23" s="344"/>
      <c r="AM23" s="344"/>
      <c r="AN23" s="344"/>
      <c r="AO23" s="344"/>
      <c r="AP23" s="42"/>
      <c r="AQ23" s="45"/>
      <c r="BE23" s="336"/>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36"/>
    </row>
    <row r="25" spans="2:71" s="1" customFormat="1">
      <c r="B25" s="41"/>
      <c r="C25" s="42"/>
      <c r="D25" s="42"/>
      <c r="E25" s="42"/>
      <c r="F25" s="42"/>
      <c r="G25" s="42"/>
      <c r="H25" s="42"/>
      <c r="I25" s="42"/>
      <c r="J25" s="42"/>
      <c r="K25" s="42"/>
      <c r="L25" s="345" t="s">
        <v>40</v>
      </c>
      <c r="M25" s="345"/>
      <c r="N25" s="345"/>
      <c r="O25" s="345"/>
      <c r="P25" s="42"/>
      <c r="Q25" s="42"/>
      <c r="R25" s="42"/>
      <c r="S25" s="42"/>
      <c r="T25" s="42"/>
      <c r="U25" s="42"/>
      <c r="V25" s="42"/>
      <c r="W25" s="345" t="s">
        <v>41</v>
      </c>
      <c r="X25" s="345"/>
      <c r="Y25" s="345"/>
      <c r="Z25" s="345"/>
      <c r="AA25" s="345"/>
      <c r="AB25" s="345"/>
      <c r="AC25" s="345"/>
      <c r="AD25" s="345"/>
      <c r="AE25" s="345"/>
      <c r="AF25" s="42"/>
      <c r="AG25" s="42"/>
      <c r="AH25" s="42"/>
      <c r="AI25" s="42"/>
      <c r="AJ25" s="42"/>
      <c r="AK25" s="345" t="s">
        <v>42</v>
      </c>
      <c r="AL25" s="345"/>
      <c r="AM25" s="345"/>
      <c r="AN25" s="345"/>
      <c r="AO25" s="345"/>
      <c r="AP25" s="42"/>
      <c r="AQ25" s="45"/>
      <c r="BE25" s="336"/>
    </row>
    <row r="26" spans="2:71" s="2" customFormat="1" ht="14.45" customHeight="1">
      <c r="B26" s="47"/>
      <c r="C26" s="48"/>
      <c r="D26" s="49" t="s">
        <v>43</v>
      </c>
      <c r="E26" s="48"/>
      <c r="F26" s="49" t="s">
        <v>44</v>
      </c>
      <c r="G26" s="48"/>
      <c r="H26" s="48"/>
      <c r="I26" s="48"/>
      <c r="J26" s="48"/>
      <c r="K26" s="48"/>
      <c r="L26" s="328">
        <v>0.21</v>
      </c>
      <c r="M26" s="329"/>
      <c r="N26" s="329"/>
      <c r="O26" s="329"/>
      <c r="P26" s="48"/>
      <c r="Q26" s="48"/>
      <c r="R26" s="48"/>
      <c r="S26" s="48"/>
      <c r="T26" s="48"/>
      <c r="U26" s="48"/>
      <c r="V26" s="48"/>
      <c r="W26" s="330">
        <f>ROUND(AZ51,2)</f>
        <v>0</v>
      </c>
      <c r="X26" s="329"/>
      <c r="Y26" s="329"/>
      <c r="Z26" s="329"/>
      <c r="AA26" s="329"/>
      <c r="AB26" s="329"/>
      <c r="AC26" s="329"/>
      <c r="AD26" s="329"/>
      <c r="AE26" s="329"/>
      <c r="AF26" s="48"/>
      <c r="AG26" s="48"/>
      <c r="AH26" s="48"/>
      <c r="AI26" s="48"/>
      <c r="AJ26" s="48"/>
      <c r="AK26" s="330">
        <f>ROUND(AV51,2)</f>
        <v>0</v>
      </c>
      <c r="AL26" s="329"/>
      <c r="AM26" s="329"/>
      <c r="AN26" s="329"/>
      <c r="AO26" s="329"/>
      <c r="AP26" s="48"/>
      <c r="AQ26" s="50"/>
      <c r="BE26" s="336"/>
    </row>
    <row r="27" spans="2:71" s="2" customFormat="1" ht="14.45" customHeight="1">
      <c r="B27" s="47"/>
      <c r="C27" s="48"/>
      <c r="D27" s="48"/>
      <c r="E27" s="48"/>
      <c r="F27" s="49" t="s">
        <v>45</v>
      </c>
      <c r="G27" s="48"/>
      <c r="H27" s="48"/>
      <c r="I27" s="48"/>
      <c r="J27" s="48"/>
      <c r="K27" s="48"/>
      <c r="L27" s="328">
        <v>0.15</v>
      </c>
      <c r="M27" s="329"/>
      <c r="N27" s="329"/>
      <c r="O27" s="329"/>
      <c r="P27" s="48"/>
      <c r="Q27" s="48"/>
      <c r="R27" s="48"/>
      <c r="S27" s="48"/>
      <c r="T27" s="48"/>
      <c r="U27" s="48"/>
      <c r="V27" s="48"/>
      <c r="W27" s="330">
        <f>ROUND(BA51,2)</f>
        <v>0</v>
      </c>
      <c r="X27" s="329"/>
      <c r="Y27" s="329"/>
      <c r="Z27" s="329"/>
      <c r="AA27" s="329"/>
      <c r="AB27" s="329"/>
      <c r="AC27" s="329"/>
      <c r="AD27" s="329"/>
      <c r="AE27" s="329"/>
      <c r="AF27" s="48"/>
      <c r="AG27" s="48"/>
      <c r="AH27" s="48"/>
      <c r="AI27" s="48"/>
      <c r="AJ27" s="48"/>
      <c r="AK27" s="330">
        <f>ROUND(AW51,2)</f>
        <v>0</v>
      </c>
      <c r="AL27" s="329"/>
      <c r="AM27" s="329"/>
      <c r="AN27" s="329"/>
      <c r="AO27" s="329"/>
      <c r="AP27" s="48"/>
      <c r="AQ27" s="50"/>
      <c r="BE27" s="336"/>
    </row>
    <row r="28" spans="2:71" s="2" customFormat="1" ht="14.45" hidden="1" customHeight="1">
      <c r="B28" s="47"/>
      <c r="C28" s="48"/>
      <c r="D28" s="48"/>
      <c r="E28" s="48"/>
      <c r="F28" s="49" t="s">
        <v>46</v>
      </c>
      <c r="G28" s="48"/>
      <c r="H28" s="48"/>
      <c r="I28" s="48"/>
      <c r="J28" s="48"/>
      <c r="K28" s="48"/>
      <c r="L28" s="328">
        <v>0.21</v>
      </c>
      <c r="M28" s="329"/>
      <c r="N28" s="329"/>
      <c r="O28" s="329"/>
      <c r="P28" s="48"/>
      <c r="Q28" s="48"/>
      <c r="R28" s="48"/>
      <c r="S28" s="48"/>
      <c r="T28" s="48"/>
      <c r="U28" s="48"/>
      <c r="V28" s="48"/>
      <c r="W28" s="330">
        <f>ROUND(BB51,2)</f>
        <v>0</v>
      </c>
      <c r="X28" s="329"/>
      <c r="Y28" s="329"/>
      <c r="Z28" s="329"/>
      <c r="AA28" s="329"/>
      <c r="AB28" s="329"/>
      <c r="AC28" s="329"/>
      <c r="AD28" s="329"/>
      <c r="AE28" s="329"/>
      <c r="AF28" s="48"/>
      <c r="AG28" s="48"/>
      <c r="AH28" s="48"/>
      <c r="AI28" s="48"/>
      <c r="AJ28" s="48"/>
      <c r="AK28" s="330">
        <v>0</v>
      </c>
      <c r="AL28" s="329"/>
      <c r="AM28" s="329"/>
      <c r="AN28" s="329"/>
      <c r="AO28" s="329"/>
      <c r="AP28" s="48"/>
      <c r="AQ28" s="50"/>
      <c r="BE28" s="336"/>
    </row>
    <row r="29" spans="2:71" s="2" customFormat="1" ht="14.45" hidden="1" customHeight="1">
      <c r="B29" s="47"/>
      <c r="C29" s="48"/>
      <c r="D29" s="48"/>
      <c r="E29" s="48"/>
      <c r="F29" s="49" t="s">
        <v>47</v>
      </c>
      <c r="G29" s="48"/>
      <c r="H29" s="48"/>
      <c r="I29" s="48"/>
      <c r="J29" s="48"/>
      <c r="K29" s="48"/>
      <c r="L29" s="328">
        <v>0.15</v>
      </c>
      <c r="M29" s="329"/>
      <c r="N29" s="329"/>
      <c r="O29" s="329"/>
      <c r="P29" s="48"/>
      <c r="Q29" s="48"/>
      <c r="R29" s="48"/>
      <c r="S29" s="48"/>
      <c r="T29" s="48"/>
      <c r="U29" s="48"/>
      <c r="V29" s="48"/>
      <c r="W29" s="330">
        <f>ROUND(BC51,2)</f>
        <v>0</v>
      </c>
      <c r="X29" s="329"/>
      <c r="Y29" s="329"/>
      <c r="Z29" s="329"/>
      <c r="AA29" s="329"/>
      <c r="AB29" s="329"/>
      <c r="AC29" s="329"/>
      <c r="AD29" s="329"/>
      <c r="AE29" s="329"/>
      <c r="AF29" s="48"/>
      <c r="AG29" s="48"/>
      <c r="AH29" s="48"/>
      <c r="AI29" s="48"/>
      <c r="AJ29" s="48"/>
      <c r="AK29" s="330">
        <v>0</v>
      </c>
      <c r="AL29" s="329"/>
      <c r="AM29" s="329"/>
      <c r="AN29" s="329"/>
      <c r="AO29" s="329"/>
      <c r="AP29" s="48"/>
      <c r="AQ29" s="50"/>
      <c r="BE29" s="336"/>
    </row>
    <row r="30" spans="2:71" s="2" customFormat="1" ht="14.45" hidden="1" customHeight="1">
      <c r="B30" s="47"/>
      <c r="C30" s="48"/>
      <c r="D30" s="48"/>
      <c r="E30" s="48"/>
      <c r="F30" s="49" t="s">
        <v>48</v>
      </c>
      <c r="G30" s="48"/>
      <c r="H30" s="48"/>
      <c r="I30" s="48"/>
      <c r="J30" s="48"/>
      <c r="K30" s="48"/>
      <c r="L30" s="328">
        <v>0</v>
      </c>
      <c r="M30" s="329"/>
      <c r="N30" s="329"/>
      <c r="O30" s="329"/>
      <c r="P30" s="48"/>
      <c r="Q30" s="48"/>
      <c r="R30" s="48"/>
      <c r="S30" s="48"/>
      <c r="T30" s="48"/>
      <c r="U30" s="48"/>
      <c r="V30" s="48"/>
      <c r="W30" s="330">
        <f>ROUND(BD51,2)</f>
        <v>0</v>
      </c>
      <c r="X30" s="329"/>
      <c r="Y30" s="329"/>
      <c r="Z30" s="329"/>
      <c r="AA30" s="329"/>
      <c r="AB30" s="329"/>
      <c r="AC30" s="329"/>
      <c r="AD30" s="329"/>
      <c r="AE30" s="329"/>
      <c r="AF30" s="48"/>
      <c r="AG30" s="48"/>
      <c r="AH30" s="48"/>
      <c r="AI30" s="48"/>
      <c r="AJ30" s="48"/>
      <c r="AK30" s="330">
        <v>0</v>
      </c>
      <c r="AL30" s="329"/>
      <c r="AM30" s="329"/>
      <c r="AN30" s="329"/>
      <c r="AO30" s="329"/>
      <c r="AP30" s="48"/>
      <c r="AQ30" s="50"/>
      <c r="BE30" s="336"/>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36"/>
    </row>
    <row r="32" spans="2:71" s="1" customFormat="1" ht="25.9" customHeight="1">
      <c r="B32" s="41"/>
      <c r="C32" s="51"/>
      <c r="D32" s="52" t="s">
        <v>49</v>
      </c>
      <c r="E32" s="53"/>
      <c r="F32" s="53"/>
      <c r="G32" s="53"/>
      <c r="H32" s="53"/>
      <c r="I32" s="53"/>
      <c r="J32" s="53"/>
      <c r="K32" s="53"/>
      <c r="L32" s="53"/>
      <c r="M32" s="53"/>
      <c r="N32" s="53"/>
      <c r="O32" s="53"/>
      <c r="P32" s="53"/>
      <c r="Q32" s="53"/>
      <c r="R32" s="53"/>
      <c r="S32" s="53"/>
      <c r="T32" s="54" t="s">
        <v>50</v>
      </c>
      <c r="U32" s="53"/>
      <c r="V32" s="53"/>
      <c r="W32" s="53"/>
      <c r="X32" s="331" t="s">
        <v>51</v>
      </c>
      <c r="Y32" s="332"/>
      <c r="Z32" s="332"/>
      <c r="AA32" s="332"/>
      <c r="AB32" s="332"/>
      <c r="AC32" s="53"/>
      <c r="AD32" s="53"/>
      <c r="AE32" s="53"/>
      <c r="AF32" s="53"/>
      <c r="AG32" s="53"/>
      <c r="AH32" s="53"/>
      <c r="AI32" s="53"/>
      <c r="AJ32" s="53"/>
      <c r="AK32" s="333">
        <f>SUM(AK23:AK30)</f>
        <v>0</v>
      </c>
      <c r="AL32" s="332"/>
      <c r="AM32" s="332"/>
      <c r="AN32" s="332"/>
      <c r="AO32" s="334"/>
      <c r="AP32" s="51"/>
      <c r="AQ32" s="55"/>
      <c r="BE32" s="336"/>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41"/>
    </row>
    <row r="39" spans="2:56" s="1" customFormat="1" ht="36.950000000000003" customHeight="1">
      <c r="B39" s="41"/>
      <c r="C39" s="61" t="s">
        <v>52</v>
      </c>
      <c r="AR39" s="41"/>
    </row>
    <row r="40" spans="2:56" s="1" customFormat="1" ht="6.95" customHeight="1">
      <c r="B40" s="41"/>
      <c r="AR40" s="41"/>
    </row>
    <row r="41" spans="2:56" s="3" customFormat="1" ht="14.45" customHeight="1">
      <c r="B41" s="62"/>
      <c r="C41" s="63" t="s">
        <v>16</v>
      </c>
      <c r="L41" s="3" t="str">
        <f>K5</f>
        <v>0518-03</v>
      </c>
      <c r="AR41" s="62"/>
    </row>
    <row r="42" spans="2:56" s="4" customFormat="1" ht="36.950000000000003" customHeight="1">
      <c r="B42" s="64"/>
      <c r="C42" s="65" t="s">
        <v>18</v>
      </c>
      <c r="L42" s="316" t="str">
        <f>K6</f>
        <v>Oprava krovu a střešního pláště č.p. 6 v Milevsku</v>
      </c>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7"/>
      <c r="AL42" s="317"/>
      <c r="AM42" s="317"/>
      <c r="AN42" s="317"/>
      <c r="AO42" s="317"/>
      <c r="AR42" s="64"/>
    </row>
    <row r="43" spans="2:56" s="1" customFormat="1" ht="6.95" customHeight="1">
      <c r="B43" s="41"/>
      <c r="AR43" s="41"/>
    </row>
    <row r="44" spans="2:56" s="1" customFormat="1" ht="15">
      <c r="B44" s="41"/>
      <c r="C44" s="63" t="s">
        <v>22</v>
      </c>
      <c r="L44" s="66" t="str">
        <f>IF(K8="","",K8)</f>
        <v>Milevsko</v>
      </c>
      <c r="AI44" s="63" t="s">
        <v>24</v>
      </c>
      <c r="AM44" s="318" t="str">
        <f>IF(AN8= "","",AN8)</f>
        <v>23. 5. 2018</v>
      </c>
      <c r="AN44" s="318"/>
      <c r="AR44" s="41"/>
    </row>
    <row r="45" spans="2:56" s="1" customFormat="1" ht="6.95" customHeight="1">
      <c r="B45" s="41"/>
      <c r="AR45" s="41"/>
    </row>
    <row r="46" spans="2:56" s="1" customFormat="1" ht="15">
      <c r="B46" s="41"/>
      <c r="C46" s="63" t="s">
        <v>26</v>
      </c>
      <c r="L46" s="3" t="str">
        <f>IF(E11= "","",E11)</f>
        <v>Město Milevsko, Nám. E. Beneše 420, Milevsko 39901</v>
      </c>
      <c r="AI46" s="63" t="s">
        <v>32</v>
      </c>
      <c r="AM46" s="319" t="str">
        <f>IF(E17="","",E17)</f>
        <v>VL projekt</v>
      </c>
      <c r="AN46" s="319"/>
      <c r="AO46" s="319"/>
      <c r="AP46" s="319"/>
      <c r="AR46" s="41"/>
      <c r="AS46" s="320" t="s">
        <v>53</v>
      </c>
      <c r="AT46" s="321"/>
      <c r="AU46" s="68"/>
      <c r="AV46" s="68"/>
      <c r="AW46" s="68"/>
      <c r="AX46" s="68"/>
      <c r="AY46" s="68"/>
      <c r="AZ46" s="68"/>
      <c r="BA46" s="68"/>
      <c r="BB46" s="68"/>
      <c r="BC46" s="68"/>
      <c r="BD46" s="69"/>
    </row>
    <row r="47" spans="2:56" s="1" customFormat="1" ht="15">
      <c r="B47" s="41"/>
      <c r="C47" s="63" t="s">
        <v>30</v>
      </c>
      <c r="L47" s="3" t="str">
        <f>IF(E14= "Vyplň údaj","",E14)</f>
        <v/>
      </c>
      <c r="AR47" s="41"/>
      <c r="AS47" s="322"/>
      <c r="AT47" s="323"/>
      <c r="AU47" s="42"/>
      <c r="AV47" s="42"/>
      <c r="AW47" s="42"/>
      <c r="AX47" s="42"/>
      <c r="AY47" s="42"/>
      <c r="AZ47" s="42"/>
      <c r="BA47" s="42"/>
      <c r="BB47" s="42"/>
      <c r="BC47" s="42"/>
      <c r="BD47" s="70"/>
    </row>
    <row r="48" spans="2:56" s="1" customFormat="1" ht="10.9" customHeight="1">
      <c r="B48" s="41"/>
      <c r="AR48" s="41"/>
      <c r="AS48" s="322"/>
      <c r="AT48" s="323"/>
      <c r="AU48" s="42"/>
      <c r="AV48" s="42"/>
      <c r="AW48" s="42"/>
      <c r="AX48" s="42"/>
      <c r="AY48" s="42"/>
      <c r="AZ48" s="42"/>
      <c r="BA48" s="42"/>
      <c r="BB48" s="42"/>
      <c r="BC48" s="42"/>
      <c r="BD48" s="70"/>
    </row>
    <row r="49" spans="1:90" s="1" customFormat="1" ht="29.25" customHeight="1">
      <c r="B49" s="41"/>
      <c r="C49" s="324" t="s">
        <v>54</v>
      </c>
      <c r="D49" s="325"/>
      <c r="E49" s="325"/>
      <c r="F49" s="325"/>
      <c r="G49" s="325"/>
      <c r="H49" s="71"/>
      <c r="I49" s="326" t="s">
        <v>55</v>
      </c>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7" t="s">
        <v>56</v>
      </c>
      <c r="AH49" s="325"/>
      <c r="AI49" s="325"/>
      <c r="AJ49" s="325"/>
      <c r="AK49" s="325"/>
      <c r="AL49" s="325"/>
      <c r="AM49" s="325"/>
      <c r="AN49" s="326" t="s">
        <v>57</v>
      </c>
      <c r="AO49" s="325"/>
      <c r="AP49" s="325"/>
      <c r="AQ49" s="72" t="s">
        <v>58</v>
      </c>
      <c r="AR49" s="41"/>
      <c r="AS49" s="73" t="s">
        <v>59</v>
      </c>
      <c r="AT49" s="74" t="s">
        <v>60</v>
      </c>
      <c r="AU49" s="74" t="s">
        <v>61</v>
      </c>
      <c r="AV49" s="74" t="s">
        <v>62</v>
      </c>
      <c r="AW49" s="74" t="s">
        <v>63</v>
      </c>
      <c r="AX49" s="74" t="s">
        <v>64</v>
      </c>
      <c r="AY49" s="74" t="s">
        <v>65</v>
      </c>
      <c r="AZ49" s="74" t="s">
        <v>66</v>
      </c>
      <c r="BA49" s="74" t="s">
        <v>67</v>
      </c>
      <c r="BB49" s="74" t="s">
        <v>68</v>
      </c>
      <c r="BC49" s="74" t="s">
        <v>69</v>
      </c>
      <c r="BD49" s="75" t="s">
        <v>70</v>
      </c>
    </row>
    <row r="50" spans="1:90" s="1" customFormat="1" ht="10.9" customHeight="1">
      <c r="B50" s="41"/>
      <c r="AR50" s="41"/>
      <c r="AS50" s="76"/>
      <c r="AT50" s="68"/>
      <c r="AU50" s="68"/>
      <c r="AV50" s="68"/>
      <c r="AW50" s="68"/>
      <c r="AX50" s="68"/>
      <c r="AY50" s="68"/>
      <c r="AZ50" s="68"/>
      <c r="BA50" s="68"/>
      <c r="BB50" s="68"/>
      <c r="BC50" s="68"/>
      <c r="BD50" s="69"/>
    </row>
    <row r="51" spans="1:90" s="4" customFormat="1" ht="32.450000000000003" customHeight="1">
      <c r="B51" s="64"/>
      <c r="C51" s="77" t="s">
        <v>71</v>
      </c>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314">
        <f>ROUND(AG52,2)</f>
        <v>0</v>
      </c>
      <c r="AH51" s="314"/>
      <c r="AI51" s="314"/>
      <c r="AJ51" s="314"/>
      <c r="AK51" s="314"/>
      <c r="AL51" s="314"/>
      <c r="AM51" s="314"/>
      <c r="AN51" s="315">
        <f>SUM(AG51,AT51)</f>
        <v>0</v>
      </c>
      <c r="AO51" s="315"/>
      <c r="AP51" s="315"/>
      <c r="AQ51" s="79" t="s">
        <v>5</v>
      </c>
      <c r="AR51" s="64"/>
      <c r="AS51" s="80">
        <f>ROUND(AS52,2)</f>
        <v>0</v>
      </c>
      <c r="AT51" s="81">
        <f>ROUND(SUM(AV51:AW51),2)</f>
        <v>0</v>
      </c>
      <c r="AU51" s="82">
        <f>ROUND(AU52,5)</f>
        <v>0</v>
      </c>
      <c r="AV51" s="81">
        <f>ROUND(AZ51*L26,2)</f>
        <v>0</v>
      </c>
      <c r="AW51" s="81">
        <f>ROUND(BA51*L27,2)</f>
        <v>0</v>
      </c>
      <c r="AX51" s="81">
        <f>ROUND(BB51*L26,2)</f>
        <v>0</v>
      </c>
      <c r="AY51" s="81">
        <f>ROUND(BC51*L27,2)</f>
        <v>0</v>
      </c>
      <c r="AZ51" s="81">
        <f>ROUND(AZ52,2)</f>
        <v>0</v>
      </c>
      <c r="BA51" s="81">
        <f>ROUND(BA52,2)</f>
        <v>0</v>
      </c>
      <c r="BB51" s="81">
        <f>ROUND(BB52,2)</f>
        <v>0</v>
      </c>
      <c r="BC51" s="81">
        <f>ROUND(BC52,2)</f>
        <v>0</v>
      </c>
      <c r="BD51" s="83">
        <f>ROUND(BD52,2)</f>
        <v>0</v>
      </c>
      <c r="BS51" s="65" t="s">
        <v>72</v>
      </c>
      <c r="BT51" s="65" t="s">
        <v>73</v>
      </c>
      <c r="BV51" s="65" t="s">
        <v>74</v>
      </c>
      <c r="BW51" s="65" t="s">
        <v>7</v>
      </c>
      <c r="BX51" s="65" t="s">
        <v>75</v>
      </c>
      <c r="CL51" s="65" t="s">
        <v>5</v>
      </c>
    </row>
    <row r="52" spans="1:90" s="5" customFormat="1" ht="31.5" customHeight="1">
      <c r="A52" s="84" t="s">
        <v>76</v>
      </c>
      <c r="B52" s="85"/>
      <c r="C52" s="86"/>
      <c r="D52" s="313" t="s">
        <v>1528</v>
      </c>
      <c r="E52" s="313"/>
      <c r="F52" s="313"/>
      <c r="G52" s="313"/>
      <c r="H52" s="313"/>
      <c r="I52" s="87"/>
      <c r="J52" s="313" t="s">
        <v>19</v>
      </c>
      <c r="K52" s="313"/>
      <c r="L52" s="313"/>
      <c r="M52" s="313"/>
      <c r="N52" s="313"/>
      <c r="O52" s="313"/>
      <c r="P52" s="313"/>
      <c r="Q52" s="313"/>
      <c r="R52" s="313"/>
      <c r="S52" s="313"/>
      <c r="T52" s="313"/>
      <c r="U52" s="313"/>
      <c r="V52" s="313"/>
      <c r="W52" s="313"/>
      <c r="X52" s="313"/>
      <c r="Y52" s="313"/>
      <c r="Z52" s="313"/>
      <c r="AA52" s="313"/>
      <c r="AB52" s="313"/>
      <c r="AC52" s="313"/>
      <c r="AD52" s="313"/>
      <c r="AE52" s="313"/>
      <c r="AF52" s="313"/>
      <c r="AG52" s="311">
        <f>'0518-03 - Oprava krovu ...'!J25</f>
        <v>0</v>
      </c>
      <c r="AH52" s="312"/>
      <c r="AI52" s="312"/>
      <c r="AJ52" s="312"/>
      <c r="AK52" s="312"/>
      <c r="AL52" s="312"/>
      <c r="AM52" s="312"/>
      <c r="AN52" s="311">
        <f>SUM(AG52,AT52)</f>
        <v>0</v>
      </c>
      <c r="AO52" s="312"/>
      <c r="AP52" s="312"/>
      <c r="AQ52" s="88" t="s">
        <v>77</v>
      </c>
      <c r="AR52" s="85"/>
      <c r="AS52" s="89">
        <v>0</v>
      </c>
      <c r="AT52" s="90">
        <f>ROUND(SUM(AV52:AW52),2)</f>
        <v>0</v>
      </c>
      <c r="AU52" s="91">
        <f>'0518-03 - Oprava krovu ...'!P91</f>
        <v>0</v>
      </c>
      <c r="AV52" s="90">
        <f>'0518-03 - Oprava krovu ...'!J28</f>
        <v>0</v>
      </c>
      <c r="AW52" s="90">
        <f>'0518-03 - Oprava krovu ...'!J29</f>
        <v>0</v>
      </c>
      <c r="AX52" s="90">
        <f>'0518-03 - Oprava krovu ...'!J30</f>
        <v>0</v>
      </c>
      <c r="AY52" s="90">
        <f>'0518-03 - Oprava krovu ...'!J31</f>
        <v>0</v>
      </c>
      <c r="AZ52" s="90">
        <f>'0518-03 - Oprava krovu ...'!F28</f>
        <v>0</v>
      </c>
      <c r="BA52" s="90">
        <f>'0518-03 - Oprava krovu ...'!F29</f>
        <v>0</v>
      </c>
      <c r="BB52" s="90">
        <f>'0518-03 - Oprava krovu ...'!F30</f>
        <v>0</v>
      </c>
      <c r="BC52" s="90">
        <f>'0518-03 - Oprava krovu ...'!F31</f>
        <v>0</v>
      </c>
      <c r="BD52" s="92">
        <f>'0518-03 - Oprava krovu ...'!F32</f>
        <v>0</v>
      </c>
      <c r="BT52" s="93" t="s">
        <v>78</v>
      </c>
      <c r="BU52" s="93" t="s">
        <v>79</v>
      </c>
      <c r="BV52" s="93" t="s">
        <v>74</v>
      </c>
      <c r="BW52" s="93" t="s">
        <v>7</v>
      </c>
      <c r="BX52" s="93" t="s">
        <v>75</v>
      </c>
      <c r="CL52" s="93" t="s">
        <v>5</v>
      </c>
    </row>
    <row r="53" spans="1:90" s="1" customFormat="1" ht="30" customHeight="1">
      <c r="B53" s="41"/>
      <c r="AR53" s="41"/>
    </row>
    <row r="54" spans="1:90" s="1" customFormat="1" ht="6.95"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41"/>
    </row>
  </sheetData>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display="1) Rekapitulace stavby"/>
    <hyperlink ref="W1:AI1" location="C51" display="2) Rekapitulace objektů stavby a soupisů prací"/>
    <hyperlink ref="A52" location="'VL0518-03 - Oprava krovu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R979"/>
  <sheetViews>
    <sheetView showGridLines="0" workbookViewId="0">
      <pane ySplit="1" topLeftCell="A936" activePane="bottomLeft" state="frozen"/>
      <selection pane="bottomLeft" activeCell="V245" sqref="V245"/>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95"/>
      <c r="C1" s="95"/>
      <c r="D1" s="96" t="s">
        <v>1</v>
      </c>
      <c r="E1" s="95"/>
      <c r="F1" s="97" t="s">
        <v>80</v>
      </c>
      <c r="G1" s="346" t="s">
        <v>81</v>
      </c>
      <c r="H1" s="346"/>
      <c r="I1" s="98"/>
      <c r="J1" s="97" t="s">
        <v>82</v>
      </c>
      <c r="K1" s="96" t="s">
        <v>83</v>
      </c>
      <c r="L1" s="97" t="s">
        <v>84</v>
      </c>
      <c r="M1" s="97"/>
      <c r="N1" s="97"/>
      <c r="O1" s="97"/>
      <c r="P1" s="97"/>
      <c r="Q1" s="97"/>
      <c r="R1" s="97"/>
      <c r="S1" s="97"/>
      <c r="T1" s="97"/>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09" t="s">
        <v>8</v>
      </c>
      <c r="M2" s="310"/>
      <c r="N2" s="310"/>
      <c r="O2" s="310"/>
      <c r="P2" s="310"/>
      <c r="Q2" s="310"/>
      <c r="R2" s="310"/>
      <c r="S2" s="310"/>
      <c r="T2" s="310"/>
      <c r="U2" s="310"/>
      <c r="V2" s="310"/>
      <c r="AT2" s="24" t="s">
        <v>7</v>
      </c>
    </row>
    <row r="3" spans="1:70" ht="6.95" customHeight="1">
      <c r="B3" s="25"/>
      <c r="C3" s="26"/>
      <c r="D3" s="26"/>
      <c r="E3" s="26"/>
      <c r="F3" s="26"/>
      <c r="G3" s="26"/>
      <c r="H3" s="26"/>
      <c r="I3" s="99"/>
      <c r="J3" s="26"/>
      <c r="K3" s="27"/>
      <c r="AT3" s="24" t="s">
        <v>85</v>
      </c>
    </row>
    <row r="4" spans="1:70" ht="36.950000000000003" customHeight="1">
      <c r="B4" s="28"/>
      <c r="C4" s="29"/>
      <c r="D4" s="30" t="s">
        <v>86</v>
      </c>
      <c r="E4" s="29"/>
      <c r="F4" s="29"/>
      <c r="G4" s="29"/>
      <c r="H4" s="29"/>
      <c r="I4" s="100"/>
      <c r="J4" s="29"/>
      <c r="K4" s="31"/>
      <c r="M4" s="32" t="s">
        <v>13</v>
      </c>
      <c r="AT4" s="24" t="s">
        <v>6</v>
      </c>
    </row>
    <row r="5" spans="1:70" ht="6.95" customHeight="1">
      <c r="B5" s="28"/>
      <c r="C5" s="29"/>
      <c r="D5" s="29"/>
      <c r="E5" s="29"/>
      <c r="F5" s="29"/>
      <c r="G5" s="29"/>
      <c r="H5" s="29"/>
      <c r="I5" s="100"/>
      <c r="J5" s="29"/>
      <c r="K5" s="31"/>
    </row>
    <row r="6" spans="1:70" s="1" customFormat="1" ht="15">
      <c r="B6" s="41"/>
      <c r="C6" s="42"/>
      <c r="D6" s="37" t="s">
        <v>18</v>
      </c>
      <c r="E6" s="42"/>
      <c r="F6" s="42"/>
      <c r="G6" s="42"/>
      <c r="H6" s="42"/>
      <c r="I6" s="101"/>
      <c r="J6" s="42"/>
      <c r="K6" s="45"/>
    </row>
    <row r="7" spans="1:70" s="1" customFormat="1" ht="36.950000000000003" customHeight="1">
      <c r="B7" s="41"/>
      <c r="C7" s="42"/>
      <c r="D7" s="42"/>
      <c r="E7" s="347" t="s">
        <v>19</v>
      </c>
      <c r="F7" s="348"/>
      <c r="G7" s="348"/>
      <c r="H7" s="348"/>
      <c r="I7" s="101"/>
      <c r="J7" s="42"/>
      <c r="K7" s="45"/>
    </row>
    <row r="8" spans="1:70" s="1" customFormat="1">
      <c r="B8" s="41"/>
      <c r="C8" s="42"/>
      <c r="D8" s="42"/>
      <c r="E8" s="42"/>
      <c r="F8" s="42"/>
      <c r="G8" s="42"/>
      <c r="H8" s="42"/>
      <c r="I8" s="101"/>
      <c r="J8" s="42"/>
      <c r="K8" s="45"/>
    </row>
    <row r="9" spans="1:70" s="1" customFormat="1" ht="14.45" customHeight="1">
      <c r="B9" s="41"/>
      <c r="C9" s="42"/>
      <c r="D9" s="37" t="s">
        <v>20</v>
      </c>
      <c r="E9" s="42"/>
      <c r="F9" s="35" t="s">
        <v>5</v>
      </c>
      <c r="G9" s="42"/>
      <c r="H9" s="42"/>
      <c r="I9" s="102" t="s">
        <v>21</v>
      </c>
      <c r="J9" s="35" t="s">
        <v>5</v>
      </c>
      <c r="K9" s="45"/>
    </row>
    <row r="10" spans="1:70" s="1" customFormat="1" ht="14.45" customHeight="1">
      <c r="B10" s="41"/>
      <c r="C10" s="42"/>
      <c r="D10" s="37" t="s">
        <v>22</v>
      </c>
      <c r="E10" s="42"/>
      <c r="F10" s="35" t="s">
        <v>23</v>
      </c>
      <c r="G10" s="42"/>
      <c r="H10" s="42"/>
      <c r="I10" s="102" t="s">
        <v>24</v>
      </c>
      <c r="J10" s="103" t="str">
        <f>'Rekapitulace stavby'!AN8</f>
        <v>23. 5. 2018</v>
      </c>
      <c r="K10" s="45"/>
    </row>
    <row r="11" spans="1:70" s="1" customFormat="1" ht="10.9" customHeight="1">
      <c r="B11" s="41"/>
      <c r="C11" s="42"/>
      <c r="D11" s="42"/>
      <c r="E11" s="42"/>
      <c r="F11" s="42"/>
      <c r="G11" s="42"/>
      <c r="H11" s="42"/>
      <c r="I11" s="101"/>
      <c r="J11" s="42"/>
      <c r="K11" s="45"/>
    </row>
    <row r="12" spans="1:70" s="1" customFormat="1" ht="14.45" customHeight="1">
      <c r="B12" s="41"/>
      <c r="C12" s="42"/>
      <c r="D12" s="37" t="s">
        <v>26</v>
      </c>
      <c r="E12" s="42"/>
      <c r="F12" s="42"/>
      <c r="G12" s="42"/>
      <c r="H12" s="42"/>
      <c r="I12" s="102" t="s">
        <v>27</v>
      </c>
      <c r="J12" s="35" t="s">
        <v>5</v>
      </c>
      <c r="K12" s="45"/>
    </row>
    <row r="13" spans="1:70" s="1" customFormat="1" ht="18" customHeight="1">
      <c r="B13" s="41"/>
      <c r="C13" s="42"/>
      <c r="D13" s="42"/>
      <c r="E13" s="35" t="s">
        <v>28</v>
      </c>
      <c r="F13" s="42"/>
      <c r="G13" s="42"/>
      <c r="H13" s="42"/>
      <c r="I13" s="102" t="s">
        <v>29</v>
      </c>
      <c r="J13" s="35" t="s">
        <v>5</v>
      </c>
      <c r="K13" s="45"/>
    </row>
    <row r="14" spans="1:70" s="1" customFormat="1" ht="6.95" customHeight="1">
      <c r="B14" s="41"/>
      <c r="C14" s="42"/>
      <c r="D14" s="42"/>
      <c r="E14" s="42"/>
      <c r="F14" s="42"/>
      <c r="G14" s="42"/>
      <c r="H14" s="42"/>
      <c r="I14" s="101"/>
      <c r="J14" s="42"/>
      <c r="K14" s="45"/>
    </row>
    <row r="15" spans="1:70" s="1" customFormat="1" ht="14.45" customHeight="1">
      <c r="B15" s="41"/>
      <c r="C15" s="42"/>
      <c r="D15" s="37" t="s">
        <v>30</v>
      </c>
      <c r="E15" s="42"/>
      <c r="F15" s="42"/>
      <c r="G15" s="42"/>
      <c r="H15" s="42"/>
      <c r="I15" s="102" t="s">
        <v>27</v>
      </c>
      <c r="J15" s="35" t="str">
        <f>IF('Rekapitulace stavby'!AN13="Vyplň údaj","",IF('Rekapitulace stavby'!AN13="","",'Rekapitulace stavby'!AN13))</f>
        <v/>
      </c>
      <c r="K15" s="45"/>
    </row>
    <row r="16" spans="1:70" s="1" customFormat="1" ht="18" customHeight="1">
      <c r="B16" s="41"/>
      <c r="C16" s="42"/>
      <c r="D16" s="42"/>
      <c r="E16" s="35" t="str">
        <f>IF('Rekapitulace stavby'!E14="Vyplň údaj","",IF('Rekapitulace stavby'!E14="","",'Rekapitulace stavby'!E14))</f>
        <v/>
      </c>
      <c r="F16" s="42"/>
      <c r="G16" s="42"/>
      <c r="H16" s="42"/>
      <c r="I16" s="102" t="s">
        <v>29</v>
      </c>
      <c r="J16" s="35" t="str">
        <f>IF('Rekapitulace stavby'!AN14="Vyplň údaj","",IF('Rekapitulace stavby'!AN14="","",'Rekapitulace stavby'!AN14))</f>
        <v/>
      </c>
      <c r="K16" s="45"/>
    </row>
    <row r="17" spans="2:11" s="1" customFormat="1" ht="6.95" customHeight="1">
      <c r="B17" s="41"/>
      <c r="C17" s="42"/>
      <c r="D17" s="42"/>
      <c r="E17" s="42"/>
      <c r="F17" s="42"/>
      <c r="G17" s="42"/>
      <c r="H17" s="42"/>
      <c r="I17" s="101"/>
      <c r="J17" s="42"/>
      <c r="K17" s="45"/>
    </row>
    <row r="18" spans="2:11" s="1" customFormat="1" ht="14.45" customHeight="1">
      <c r="B18" s="41"/>
      <c r="C18" s="42"/>
      <c r="D18" s="37" t="s">
        <v>32</v>
      </c>
      <c r="E18" s="42"/>
      <c r="F18" s="42"/>
      <c r="G18" s="42"/>
      <c r="H18" s="42"/>
      <c r="I18" s="102" t="s">
        <v>27</v>
      </c>
      <c r="J18" s="35" t="s">
        <v>33</v>
      </c>
      <c r="K18" s="45"/>
    </row>
    <row r="19" spans="2:11" s="1" customFormat="1" ht="18" customHeight="1">
      <c r="B19" s="41"/>
      <c r="C19" s="42"/>
      <c r="D19" s="42"/>
      <c r="E19" s="35" t="s">
        <v>34</v>
      </c>
      <c r="F19" s="42"/>
      <c r="G19" s="42"/>
      <c r="H19" s="42"/>
      <c r="I19" s="102" t="s">
        <v>29</v>
      </c>
      <c r="J19" s="35" t="s">
        <v>35</v>
      </c>
      <c r="K19" s="45"/>
    </row>
    <row r="20" spans="2:11" s="1" customFormat="1" ht="6.95" customHeight="1">
      <c r="B20" s="41"/>
      <c r="C20" s="42"/>
      <c r="D20" s="42"/>
      <c r="E20" s="42"/>
      <c r="F20" s="42"/>
      <c r="G20" s="42"/>
      <c r="H20" s="42"/>
      <c r="I20" s="101"/>
      <c r="J20" s="42"/>
      <c r="K20" s="45"/>
    </row>
    <row r="21" spans="2:11" s="1" customFormat="1" ht="14.45" customHeight="1">
      <c r="B21" s="41"/>
      <c r="C21" s="42"/>
      <c r="D21" s="37" t="s">
        <v>37</v>
      </c>
      <c r="E21" s="42"/>
      <c r="F21" s="42"/>
      <c r="G21" s="42"/>
      <c r="H21" s="42"/>
      <c r="I21" s="101"/>
      <c r="J21" s="42"/>
      <c r="K21" s="45"/>
    </row>
    <row r="22" spans="2:11" s="6" customFormat="1" ht="71.25" customHeight="1">
      <c r="B22" s="104"/>
      <c r="C22" s="105"/>
      <c r="D22" s="105"/>
      <c r="E22" s="342" t="s">
        <v>38</v>
      </c>
      <c r="F22" s="342"/>
      <c r="G22" s="342"/>
      <c r="H22" s="342"/>
      <c r="I22" s="106"/>
      <c r="J22" s="105"/>
      <c r="K22" s="107"/>
    </row>
    <row r="23" spans="2:11" s="1" customFormat="1" ht="6.95" customHeight="1">
      <c r="B23" s="41"/>
      <c r="C23" s="42"/>
      <c r="D23" s="42"/>
      <c r="E23" s="42"/>
      <c r="F23" s="42"/>
      <c r="G23" s="42"/>
      <c r="H23" s="42"/>
      <c r="I23" s="101"/>
      <c r="J23" s="42"/>
      <c r="K23" s="45"/>
    </row>
    <row r="24" spans="2:11" s="1" customFormat="1" ht="6.95" customHeight="1">
      <c r="B24" s="41"/>
      <c r="C24" s="42"/>
      <c r="D24" s="68"/>
      <c r="E24" s="68"/>
      <c r="F24" s="68"/>
      <c r="G24" s="68"/>
      <c r="H24" s="68"/>
      <c r="I24" s="108"/>
      <c r="J24" s="68"/>
      <c r="K24" s="109"/>
    </row>
    <row r="25" spans="2:11" s="1" customFormat="1" ht="25.35" customHeight="1">
      <c r="B25" s="41"/>
      <c r="C25" s="42"/>
      <c r="D25" s="110" t="s">
        <v>39</v>
      </c>
      <c r="E25" s="42"/>
      <c r="F25" s="42"/>
      <c r="G25" s="42"/>
      <c r="H25" s="42"/>
      <c r="I25" s="101"/>
      <c r="J25" s="111">
        <f>ROUND(J91,2)</f>
        <v>0</v>
      </c>
      <c r="K25" s="45"/>
    </row>
    <row r="26" spans="2:11" s="1" customFormat="1" ht="6.95" customHeight="1">
      <c r="B26" s="41"/>
      <c r="C26" s="42"/>
      <c r="D26" s="68"/>
      <c r="E26" s="68"/>
      <c r="F26" s="68"/>
      <c r="G26" s="68"/>
      <c r="H26" s="68"/>
      <c r="I26" s="108"/>
      <c r="J26" s="68"/>
      <c r="K26" s="109"/>
    </row>
    <row r="27" spans="2:11" s="1" customFormat="1" ht="14.45" customHeight="1">
      <c r="B27" s="41"/>
      <c r="C27" s="42"/>
      <c r="D27" s="42"/>
      <c r="E27" s="42"/>
      <c r="F27" s="46" t="s">
        <v>41</v>
      </c>
      <c r="G27" s="42"/>
      <c r="H27" s="42"/>
      <c r="I27" s="112" t="s">
        <v>40</v>
      </c>
      <c r="J27" s="46" t="s">
        <v>42</v>
      </c>
      <c r="K27" s="45"/>
    </row>
    <row r="28" spans="2:11" s="1" customFormat="1" ht="14.45" customHeight="1">
      <c r="B28" s="41"/>
      <c r="C28" s="42"/>
      <c r="D28" s="49" t="s">
        <v>43</v>
      </c>
      <c r="E28" s="49" t="s">
        <v>44</v>
      </c>
      <c r="F28" s="113">
        <f>ROUND(SUM(BE91:BE978), 2)</f>
        <v>0</v>
      </c>
      <c r="G28" s="42"/>
      <c r="H28" s="42"/>
      <c r="I28" s="114">
        <v>0.21</v>
      </c>
      <c r="J28" s="113">
        <f>ROUND(ROUND((SUM(BE91:BE978)), 2)*I28, 2)</f>
        <v>0</v>
      </c>
      <c r="K28" s="45"/>
    </row>
    <row r="29" spans="2:11" s="1" customFormat="1" ht="14.45" customHeight="1">
      <c r="B29" s="41"/>
      <c r="C29" s="42"/>
      <c r="D29" s="42"/>
      <c r="E29" s="49" t="s">
        <v>45</v>
      </c>
      <c r="F29" s="113">
        <f>ROUND(SUM(BF91:BF978), 2)</f>
        <v>0</v>
      </c>
      <c r="G29" s="42"/>
      <c r="H29" s="42"/>
      <c r="I29" s="114">
        <v>0.15</v>
      </c>
      <c r="J29" s="113">
        <f>ROUND(ROUND((SUM(BF91:BF978)), 2)*I29, 2)</f>
        <v>0</v>
      </c>
      <c r="K29" s="45"/>
    </row>
    <row r="30" spans="2:11" s="1" customFormat="1" ht="14.45" hidden="1" customHeight="1">
      <c r="B30" s="41"/>
      <c r="C30" s="42"/>
      <c r="D30" s="42"/>
      <c r="E30" s="49" t="s">
        <v>46</v>
      </c>
      <c r="F30" s="113">
        <f>ROUND(SUM(BG91:BG978), 2)</f>
        <v>0</v>
      </c>
      <c r="G30" s="42"/>
      <c r="H30" s="42"/>
      <c r="I30" s="114">
        <v>0.21</v>
      </c>
      <c r="J30" s="113">
        <v>0</v>
      </c>
      <c r="K30" s="45"/>
    </row>
    <row r="31" spans="2:11" s="1" customFormat="1" ht="14.45" hidden="1" customHeight="1">
      <c r="B31" s="41"/>
      <c r="C31" s="42"/>
      <c r="D31" s="42"/>
      <c r="E31" s="49" t="s">
        <v>47</v>
      </c>
      <c r="F31" s="113">
        <f>ROUND(SUM(BH91:BH978), 2)</f>
        <v>0</v>
      </c>
      <c r="G31" s="42"/>
      <c r="H31" s="42"/>
      <c r="I31" s="114">
        <v>0.15</v>
      </c>
      <c r="J31" s="113">
        <v>0</v>
      </c>
      <c r="K31" s="45"/>
    </row>
    <row r="32" spans="2:11" s="1" customFormat="1" ht="14.45" hidden="1" customHeight="1">
      <c r="B32" s="41"/>
      <c r="C32" s="42"/>
      <c r="D32" s="42"/>
      <c r="E32" s="49" t="s">
        <v>48</v>
      </c>
      <c r="F32" s="113">
        <f>ROUND(SUM(BI91:BI978), 2)</f>
        <v>0</v>
      </c>
      <c r="G32" s="42"/>
      <c r="H32" s="42"/>
      <c r="I32" s="114">
        <v>0</v>
      </c>
      <c r="J32" s="113">
        <v>0</v>
      </c>
      <c r="K32" s="45"/>
    </row>
    <row r="33" spans="2:11" s="1" customFormat="1" ht="6.95" customHeight="1">
      <c r="B33" s="41"/>
      <c r="C33" s="42"/>
      <c r="D33" s="42"/>
      <c r="E33" s="42"/>
      <c r="F33" s="42"/>
      <c r="G33" s="42"/>
      <c r="H33" s="42"/>
      <c r="I33" s="101"/>
      <c r="J33" s="42"/>
      <c r="K33" s="45"/>
    </row>
    <row r="34" spans="2:11" s="1" customFormat="1" ht="25.35" customHeight="1">
      <c r="B34" s="41"/>
      <c r="C34" s="115"/>
      <c r="D34" s="116" t="s">
        <v>49</v>
      </c>
      <c r="E34" s="71"/>
      <c r="F34" s="71"/>
      <c r="G34" s="117" t="s">
        <v>50</v>
      </c>
      <c r="H34" s="118" t="s">
        <v>51</v>
      </c>
      <c r="I34" s="119"/>
      <c r="J34" s="120">
        <f>SUM(J25:J32)</f>
        <v>0</v>
      </c>
      <c r="K34" s="121"/>
    </row>
    <row r="35" spans="2:11" s="1" customFormat="1" ht="14.45" customHeight="1">
      <c r="B35" s="56"/>
      <c r="C35" s="57"/>
      <c r="D35" s="57"/>
      <c r="E35" s="57"/>
      <c r="F35" s="57"/>
      <c r="G35" s="57"/>
      <c r="H35" s="57"/>
      <c r="I35" s="122"/>
      <c r="J35" s="57"/>
      <c r="K35" s="58"/>
    </row>
    <row r="39" spans="2:11" s="1" customFormat="1" ht="6.95" customHeight="1">
      <c r="B39" s="59"/>
      <c r="C39" s="60"/>
      <c r="D39" s="60"/>
      <c r="E39" s="60"/>
      <c r="F39" s="60"/>
      <c r="G39" s="60"/>
      <c r="H39" s="60"/>
      <c r="I39" s="123"/>
      <c r="J39" s="60"/>
      <c r="K39" s="124"/>
    </row>
    <row r="40" spans="2:11" s="1" customFormat="1" ht="36.950000000000003" customHeight="1">
      <c r="B40" s="41"/>
      <c r="C40" s="30" t="s">
        <v>87</v>
      </c>
      <c r="D40" s="42"/>
      <c r="E40" s="42"/>
      <c r="F40" s="42"/>
      <c r="G40" s="42"/>
      <c r="H40" s="42"/>
      <c r="I40" s="101"/>
      <c r="J40" s="42"/>
      <c r="K40" s="45"/>
    </row>
    <row r="41" spans="2:11" s="1" customFormat="1" ht="6.95" customHeight="1">
      <c r="B41" s="41"/>
      <c r="C41" s="42"/>
      <c r="D41" s="42"/>
      <c r="E41" s="42"/>
      <c r="F41" s="42"/>
      <c r="G41" s="42"/>
      <c r="H41" s="42"/>
      <c r="I41" s="101"/>
      <c r="J41" s="42"/>
      <c r="K41" s="45"/>
    </row>
    <row r="42" spans="2:11" s="1" customFormat="1" ht="14.45" customHeight="1">
      <c r="B42" s="41"/>
      <c r="C42" s="37" t="s">
        <v>18</v>
      </c>
      <c r="D42" s="42"/>
      <c r="E42" s="42"/>
      <c r="F42" s="42"/>
      <c r="G42" s="42"/>
      <c r="H42" s="42"/>
      <c r="I42" s="101"/>
      <c r="J42" s="42"/>
      <c r="K42" s="45"/>
    </row>
    <row r="43" spans="2:11" s="1" customFormat="1" ht="17.25" customHeight="1">
      <c r="B43" s="41"/>
      <c r="C43" s="42"/>
      <c r="D43" s="42"/>
      <c r="E43" s="347" t="str">
        <f>E7</f>
        <v>Oprava krovu a střešního pláště č.p. 6 v Milevsku</v>
      </c>
      <c r="F43" s="348"/>
      <c r="G43" s="348"/>
      <c r="H43" s="348"/>
      <c r="I43" s="101"/>
      <c r="J43" s="42"/>
      <c r="K43" s="45"/>
    </row>
    <row r="44" spans="2:11" s="1" customFormat="1" ht="6.95" customHeight="1">
      <c r="B44" s="41"/>
      <c r="C44" s="42"/>
      <c r="D44" s="42"/>
      <c r="E44" s="42"/>
      <c r="F44" s="42"/>
      <c r="G44" s="42"/>
      <c r="H44" s="42"/>
      <c r="I44" s="101"/>
      <c r="J44" s="42"/>
      <c r="K44" s="45"/>
    </row>
    <row r="45" spans="2:11" s="1" customFormat="1" ht="18" customHeight="1">
      <c r="B45" s="41"/>
      <c r="C45" s="37" t="s">
        <v>22</v>
      </c>
      <c r="D45" s="42"/>
      <c r="E45" s="42"/>
      <c r="F45" s="35" t="str">
        <f>F10</f>
        <v>Milevsko</v>
      </c>
      <c r="G45" s="42"/>
      <c r="H45" s="42"/>
      <c r="I45" s="102" t="s">
        <v>24</v>
      </c>
      <c r="J45" s="103" t="str">
        <f>IF(J10="","",J10)</f>
        <v>23. 5. 2018</v>
      </c>
      <c r="K45" s="45"/>
    </row>
    <row r="46" spans="2:11" s="1" customFormat="1" ht="6.95" customHeight="1">
      <c r="B46" s="41"/>
      <c r="C46" s="42"/>
      <c r="D46" s="42"/>
      <c r="E46" s="42"/>
      <c r="F46" s="42"/>
      <c r="G46" s="42"/>
      <c r="H46" s="42"/>
      <c r="I46" s="101"/>
      <c r="J46" s="42"/>
      <c r="K46" s="45"/>
    </row>
    <row r="47" spans="2:11" s="1" customFormat="1" ht="15">
      <c r="B47" s="41"/>
      <c r="C47" s="37" t="s">
        <v>26</v>
      </c>
      <c r="D47" s="42"/>
      <c r="E47" s="42"/>
      <c r="F47" s="35" t="str">
        <f>E13</f>
        <v>Město Milevsko, Nám. E. Beneše 420, Milevsko 39901</v>
      </c>
      <c r="G47" s="42"/>
      <c r="H47" s="42"/>
      <c r="I47" s="102" t="s">
        <v>32</v>
      </c>
      <c r="J47" s="342" t="str">
        <f>E19</f>
        <v>VL projekt</v>
      </c>
      <c r="K47" s="45"/>
    </row>
    <row r="48" spans="2:11" s="1" customFormat="1" ht="14.45" customHeight="1">
      <c r="B48" s="41"/>
      <c r="C48" s="37" t="s">
        <v>30</v>
      </c>
      <c r="D48" s="42"/>
      <c r="E48" s="42"/>
      <c r="F48" s="35" t="str">
        <f>IF(E16="","",E16)</f>
        <v/>
      </c>
      <c r="G48" s="42"/>
      <c r="H48" s="42"/>
      <c r="I48" s="101"/>
      <c r="J48" s="349"/>
      <c r="K48" s="45"/>
    </row>
    <row r="49" spans="2:47" s="1" customFormat="1" ht="10.35" customHeight="1">
      <c r="B49" s="41"/>
      <c r="C49" s="42"/>
      <c r="D49" s="42"/>
      <c r="E49" s="42"/>
      <c r="F49" s="42"/>
      <c r="G49" s="42"/>
      <c r="H49" s="42"/>
      <c r="I49" s="101"/>
      <c r="J49" s="42"/>
      <c r="K49" s="45"/>
    </row>
    <row r="50" spans="2:47" s="1" customFormat="1" ht="29.25" customHeight="1">
      <c r="B50" s="41"/>
      <c r="C50" s="125" t="s">
        <v>88</v>
      </c>
      <c r="D50" s="115"/>
      <c r="E50" s="115"/>
      <c r="F50" s="115"/>
      <c r="G50" s="115"/>
      <c r="H50" s="115"/>
      <c r="I50" s="126"/>
      <c r="J50" s="127" t="s">
        <v>89</v>
      </c>
      <c r="K50" s="128"/>
    </row>
    <row r="51" spans="2:47" s="1" customFormat="1" ht="10.35" customHeight="1">
      <c r="B51" s="41"/>
      <c r="C51" s="42"/>
      <c r="D51" s="42"/>
      <c r="E51" s="42"/>
      <c r="F51" s="42"/>
      <c r="G51" s="42"/>
      <c r="H51" s="42"/>
      <c r="I51" s="101"/>
      <c r="J51" s="42"/>
      <c r="K51" s="45"/>
    </row>
    <row r="52" spans="2:47" s="1" customFormat="1" ht="29.25" customHeight="1">
      <c r="B52" s="41"/>
      <c r="C52" s="129" t="s">
        <v>90</v>
      </c>
      <c r="D52" s="42"/>
      <c r="E52" s="42"/>
      <c r="F52" s="42"/>
      <c r="G52" s="42"/>
      <c r="H52" s="42"/>
      <c r="I52" s="101"/>
      <c r="J52" s="111">
        <f>J91</f>
        <v>0</v>
      </c>
      <c r="K52" s="45"/>
      <c r="AU52" s="24" t="s">
        <v>91</v>
      </c>
    </row>
    <row r="53" spans="2:47" s="7" customFormat="1" ht="24.95" customHeight="1">
      <c r="B53" s="130"/>
      <c r="C53" s="131"/>
      <c r="D53" s="132" t="s">
        <v>92</v>
      </c>
      <c r="E53" s="133"/>
      <c r="F53" s="133"/>
      <c r="G53" s="133"/>
      <c r="H53" s="133"/>
      <c r="I53" s="134"/>
      <c r="J53" s="135">
        <f>J92</f>
        <v>0</v>
      </c>
      <c r="K53" s="136"/>
    </row>
    <row r="54" spans="2:47" s="8" customFormat="1" ht="19.899999999999999" customHeight="1">
      <c r="B54" s="137"/>
      <c r="C54" s="138"/>
      <c r="D54" s="139" t="s">
        <v>93</v>
      </c>
      <c r="E54" s="140"/>
      <c r="F54" s="140"/>
      <c r="G54" s="140"/>
      <c r="H54" s="140"/>
      <c r="I54" s="141"/>
      <c r="J54" s="142">
        <f>J97</f>
        <v>0</v>
      </c>
      <c r="K54" s="143"/>
    </row>
    <row r="55" spans="2:47" s="8" customFormat="1" ht="19.899999999999999" customHeight="1">
      <c r="B55" s="137"/>
      <c r="C55" s="138"/>
      <c r="D55" s="139" t="s">
        <v>94</v>
      </c>
      <c r="E55" s="140"/>
      <c r="F55" s="140"/>
      <c r="G55" s="140"/>
      <c r="H55" s="140"/>
      <c r="I55" s="141"/>
      <c r="J55" s="142">
        <f>J104</f>
        <v>0</v>
      </c>
      <c r="K55" s="143"/>
    </row>
    <row r="56" spans="2:47" s="8" customFormat="1" ht="19.899999999999999" customHeight="1">
      <c r="B56" s="137"/>
      <c r="C56" s="138"/>
      <c r="D56" s="139" t="s">
        <v>95</v>
      </c>
      <c r="E56" s="140"/>
      <c r="F56" s="140"/>
      <c r="G56" s="140"/>
      <c r="H56" s="140"/>
      <c r="I56" s="141"/>
      <c r="J56" s="142">
        <f>J125</f>
        <v>0</v>
      </c>
      <c r="K56" s="143"/>
    </row>
    <row r="57" spans="2:47" s="8" customFormat="1" ht="19.899999999999999" customHeight="1">
      <c r="B57" s="137"/>
      <c r="C57" s="138"/>
      <c r="D57" s="139" t="s">
        <v>96</v>
      </c>
      <c r="E57" s="140"/>
      <c r="F57" s="140"/>
      <c r="G57" s="140"/>
      <c r="H57" s="140"/>
      <c r="I57" s="141"/>
      <c r="J57" s="142">
        <f>J137</f>
        <v>0</v>
      </c>
      <c r="K57" s="143"/>
    </row>
    <row r="58" spans="2:47" s="8" customFormat="1" ht="19.899999999999999" customHeight="1">
      <c r="B58" s="137"/>
      <c r="C58" s="138"/>
      <c r="D58" s="139" t="s">
        <v>97</v>
      </c>
      <c r="E58" s="140"/>
      <c r="F58" s="140"/>
      <c r="G58" s="140"/>
      <c r="H58" s="140"/>
      <c r="I58" s="141"/>
      <c r="J58" s="142">
        <f>J177</f>
        <v>0</v>
      </c>
      <c r="K58" s="143"/>
    </row>
    <row r="59" spans="2:47" s="8" customFormat="1" ht="19.899999999999999" customHeight="1">
      <c r="B59" s="137"/>
      <c r="C59" s="138"/>
      <c r="D59" s="139" t="s">
        <v>98</v>
      </c>
      <c r="E59" s="140"/>
      <c r="F59" s="140"/>
      <c r="G59" s="140"/>
      <c r="H59" s="140"/>
      <c r="I59" s="141"/>
      <c r="J59" s="142">
        <f>J191</f>
        <v>0</v>
      </c>
      <c r="K59" s="143"/>
    </row>
    <row r="60" spans="2:47" s="7" customFormat="1" ht="24.95" customHeight="1">
      <c r="B60" s="130"/>
      <c r="C60" s="131"/>
      <c r="D60" s="132" t="s">
        <v>99</v>
      </c>
      <c r="E60" s="133"/>
      <c r="F60" s="133"/>
      <c r="G60" s="133"/>
      <c r="H60" s="133"/>
      <c r="I60" s="134"/>
      <c r="J60" s="135">
        <f>J194</f>
        <v>0</v>
      </c>
      <c r="K60" s="136"/>
    </row>
    <row r="61" spans="2:47" s="8" customFormat="1" ht="19.899999999999999" customHeight="1">
      <c r="B61" s="137"/>
      <c r="C61" s="138"/>
      <c r="D61" s="139" t="s">
        <v>100</v>
      </c>
      <c r="E61" s="140"/>
      <c r="F61" s="140"/>
      <c r="G61" s="140"/>
      <c r="H61" s="140"/>
      <c r="I61" s="141"/>
      <c r="J61" s="142">
        <f>J195</f>
        <v>0</v>
      </c>
      <c r="K61" s="143"/>
    </row>
    <row r="62" spans="2:47" s="8" customFormat="1" ht="19.899999999999999" customHeight="1">
      <c r="B62" s="137"/>
      <c r="C62" s="138"/>
      <c r="D62" s="139" t="s">
        <v>101</v>
      </c>
      <c r="E62" s="140"/>
      <c r="F62" s="140"/>
      <c r="G62" s="140"/>
      <c r="H62" s="140"/>
      <c r="I62" s="141"/>
      <c r="J62" s="142">
        <f>J209</f>
        <v>0</v>
      </c>
      <c r="K62" s="143"/>
    </row>
    <row r="63" spans="2:47" s="8" customFormat="1" ht="19.899999999999999" customHeight="1">
      <c r="B63" s="137"/>
      <c r="C63" s="138"/>
      <c r="D63" s="139" t="s">
        <v>102</v>
      </c>
      <c r="E63" s="140"/>
      <c r="F63" s="140"/>
      <c r="G63" s="140"/>
      <c r="H63" s="140"/>
      <c r="I63" s="141"/>
      <c r="J63" s="142">
        <f>J211</f>
        <v>0</v>
      </c>
      <c r="K63" s="143"/>
    </row>
    <row r="64" spans="2:47" s="8" customFormat="1" ht="19.899999999999999" customHeight="1">
      <c r="B64" s="137"/>
      <c r="C64" s="138"/>
      <c r="D64" s="139" t="s">
        <v>103</v>
      </c>
      <c r="E64" s="140"/>
      <c r="F64" s="140"/>
      <c r="G64" s="140"/>
      <c r="H64" s="140"/>
      <c r="I64" s="141"/>
      <c r="J64" s="142">
        <f>J215</f>
        <v>0</v>
      </c>
      <c r="K64" s="143"/>
    </row>
    <row r="65" spans="2:12" s="8" customFormat="1" ht="19.899999999999999" customHeight="1">
      <c r="B65" s="137"/>
      <c r="C65" s="138"/>
      <c r="D65" s="139" t="s">
        <v>104</v>
      </c>
      <c r="E65" s="140"/>
      <c r="F65" s="140"/>
      <c r="G65" s="140"/>
      <c r="H65" s="140"/>
      <c r="I65" s="141"/>
      <c r="J65" s="142">
        <f>J251</f>
        <v>0</v>
      </c>
      <c r="K65" s="143"/>
    </row>
    <row r="66" spans="2:12" s="8" customFormat="1" ht="19.899999999999999" customHeight="1">
      <c r="B66" s="137"/>
      <c r="C66" s="138"/>
      <c r="D66" s="139" t="s">
        <v>105</v>
      </c>
      <c r="E66" s="140"/>
      <c r="F66" s="140"/>
      <c r="G66" s="140"/>
      <c r="H66" s="140"/>
      <c r="I66" s="141"/>
      <c r="J66" s="142">
        <f>J256</f>
        <v>0</v>
      </c>
      <c r="K66" s="143"/>
    </row>
    <row r="67" spans="2:12" s="8" customFormat="1" ht="19.899999999999999" customHeight="1">
      <c r="B67" s="137"/>
      <c r="C67" s="138"/>
      <c r="D67" s="139" t="s">
        <v>106</v>
      </c>
      <c r="E67" s="140"/>
      <c r="F67" s="140"/>
      <c r="G67" s="140"/>
      <c r="H67" s="140"/>
      <c r="I67" s="141"/>
      <c r="J67" s="142">
        <f>J692</f>
        <v>0</v>
      </c>
      <c r="K67" s="143"/>
    </row>
    <row r="68" spans="2:12" s="8" customFormat="1" ht="19.899999999999999" customHeight="1">
      <c r="B68" s="137"/>
      <c r="C68" s="138"/>
      <c r="D68" s="139" t="s">
        <v>107</v>
      </c>
      <c r="E68" s="140"/>
      <c r="F68" s="140"/>
      <c r="G68" s="140"/>
      <c r="H68" s="140"/>
      <c r="I68" s="141"/>
      <c r="J68" s="142">
        <f>J782</f>
        <v>0</v>
      </c>
      <c r="K68" s="143"/>
    </row>
    <row r="69" spans="2:12" s="8" customFormat="1" ht="19.899999999999999" customHeight="1">
      <c r="B69" s="137"/>
      <c r="C69" s="138"/>
      <c r="D69" s="139" t="s">
        <v>108</v>
      </c>
      <c r="E69" s="140"/>
      <c r="F69" s="140"/>
      <c r="G69" s="140"/>
      <c r="H69" s="140"/>
      <c r="I69" s="141"/>
      <c r="J69" s="142">
        <f>J833</f>
        <v>0</v>
      </c>
      <c r="K69" s="143"/>
    </row>
    <row r="70" spans="2:12" s="8" customFormat="1" ht="19.899999999999999" customHeight="1">
      <c r="B70" s="137"/>
      <c r="C70" s="138"/>
      <c r="D70" s="139" t="s">
        <v>109</v>
      </c>
      <c r="E70" s="140"/>
      <c r="F70" s="140"/>
      <c r="G70" s="140"/>
      <c r="H70" s="140"/>
      <c r="I70" s="141"/>
      <c r="J70" s="142">
        <f>J967</f>
        <v>0</v>
      </c>
      <c r="K70" s="143"/>
    </row>
    <row r="71" spans="2:12" s="7" customFormat="1" ht="24.95" customHeight="1">
      <c r="B71" s="130"/>
      <c r="C71" s="131"/>
      <c r="D71" s="132" t="s">
        <v>110</v>
      </c>
      <c r="E71" s="133"/>
      <c r="F71" s="133"/>
      <c r="G71" s="133"/>
      <c r="H71" s="133"/>
      <c r="I71" s="134"/>
      <c r="J71" s="135">
        <f>J974</f>
        <v>0</v>
      </c>
      <c r="K71" s="136"/>
    </row>
    <row r="72" spans="2:12" s="8" customFormat="1" ht="19.899999999999999" customHeight="1">
      <c r="B72" s="137"/>
      <c r="C72" s="138"/>
      <c r="D72" s="139" t="s">
        <v>111</v>
      </c>
      <c r="E72" s="140"/>
      <c r="F72" s="140"/>
      <c r="G72" s="140"/>
      <c r="H72" s="140"/>
      <c r="I72" s="141"/>
      <c r="J72" s="142">
        <f>J975</f>
        <v>0</v>
      </c>
      <c r="K72" s="143"/>
    </row>
    <row r="73" spans="2:12" s="8" customFormat="1" ht="19.899999999999999" customHeight="1">
      <c r="B73" s="137"/>
      <c r="C73" s="138"/>
      <c r="D73" s="139" t="s">
        <v>112</v>
      </c>
      <c r="E73" s="140"/>
      <c r="F73" s="140"/>
      <c r="G73" s="140"/>
      <c r="H73" s="140"/>
      <c r="I73" s="141"/>
      <c r="J73" s="142">
        <f>J977</f>
        <v>0</v>
      </c>
      <c r="K73" s="143"/>
    </row>
    <row r="74" spans="2:12" s="1" customFormat="1" ht="21.75" customHeight="1">
      <c r="B74" s="41"/>
      <c r="C74" s="42"/>
      <c r="D74" s="42"/>
      <c r="E74" s="42"/>
      <c r="F74" s="42"/>
      <c r="G74" s="42"/>
      <c r="H74" s="42"/>
      <c r="I74" s="101"/>
      <c r="J74" s="42"/>
      <c r="K74" s="45"/>
    </row>
    <row r="75" spans="2:12" s="1" customFormat="1" ht="6.95" customHeight="1">
      <c r="B75" s="56"/>
      <c r="C75" s="57"/>
      <c r="D75" s="57"/>
      <c r="E75" s="57"/>
      <c r="F75" s="57"/>
      <c r="G75" s="57"/>
      <c r="H75" s="57"/>
      <c r="I75" s="122"/>
      <c r="J75" s="57"/>
      <c r="K75" s="58"/>
    </row>
    <row r="79" spans="2:12" s="1" customFormat="1" ht="6.95" customHeight="1">
      <c r="B79" s="59"/>
      <c r="C79" s="60"/>
      <c r="D79" s="60"/>
      <c r="E79" s="60"/>
      <c r="F79" s="60"/>
      <c r="G79" s="60"/>
      <c r="H79" s="60"/>
      <c r="I79" s="123"/>
      <c r="J79" s="60"/>
      <c r="K79" s="60"/>
      <c r="L79" s="41"/>
    </row>
    <row r="80" spans="2:12" s="1" customFormat="1" ht="36.950000000000003" customHeight="1">
      <c r="B80" s="41"/>
      <c r="C80" s="61" t="s">
        <v>113</v>
      </c>
      <c r="L80" s="41"/>
    </row>
    <row r="81" spans="2:65" s="1" customFormat="1" ht="6.95" customHeight="1">
      <c r="B81" s="41"/>
      <c r="L81" s="41"/>
    </row>
    <row r="82" spans="2:65" s="1" customFormat="1" ht="14.45" customHeight="1">
      <c r="B82" s="41"/>
      <c r="C82" s="63" t="s">
        <v>18</v>
      </c>
      <c r="L82" s="41"/>
    </row>
    <row r="83" spans="2:65" s="1" customFormat="1" ht="17.25" customHeight="1">
      <c r="B83" s="41"/>
      <c r="E83" s="316" t="str">
        <f>E7</f>
        <v>Oprava krovu a střešního pláště č.p. 6 v Milevsku</v>
      </c>
      <c r="F83" s="350"/>
      <c r="G83" s="350"/>
      <c r="H83" s="350"/>
      <c r="L83" s="41"/>
    </row>
    <row r="84" spans="2:65" s="1" customFormat="1" ht="6.95" customHeight="1">
      <c r="B84" s="41"/>
      <c r="L84" s="41"/>
    </row>
    <row r="85" spans="2:65" s="1" customFormat="1" ht="18" customHeight="1">
      <c r="B85" s="41"/>
      <c r="C85" s="63" t="s">
        <v>22</v>
      </c>
      <c r="F85" s="144" t="str">
        <f>F10</f>
        <v>Milevsko</v>
      </c>
      <c r="I85" s="145" t="s">
        <v>24</v>
      </c>
      <c r="J85" s="67" t="str">
        <f>IF(J10="","",J10)</f>
        <v>23. 5. 2018</v>
      </c>
      <c r="L85" s="41"/>
    </row>
    <row r="86" spans="2:65" s="1" customFormat="1" ht="6.95" customHeight="1">
      <c r="B86" s="41"/>
      <c r="L86" s="41"/>
    </row>
    <row r="87" spans="2:65" s="1" customFormat="1" ht="15">
      <c r="B87" s="41"/>
      <c r="C87" s="63" t="s">
        <v>26</v>
      </c>
      <c r="F87" s="144" t="str">
        <f>E13</f>
        <v>Město Milevsko, Nám. E. Beneše 420, Milevsko 39901</v>
      </c>
      <c r="I87" s="145" t="s">
        <v>32</v>
      </c>
      <c r="J87" s="144" t="str">
        <f>E19</f>
        <v>VL projekt</v>
      </c>
      <c r="L87" s="41"/>
    </row>
    <row r="88" spans="2:65" s="1" customFormat="1" ht="14.45" customHeight="1">
      <c r="B88" s="41"/>
      <c r="C88" s="63" t="s">
        <v>30</v>
      </c>
      <c r="F88" s="144" t="str">
        <f>IF(E16="","",E16)</f>
        <v/>
      </c>
      <c r="L88" s="41"/>
    </row>
    <row r="89" spans="2:65" s="1" customFormat="1" ht="10.35" customHeight="1">
      <c r="B89" s="41"/>
      <c r="L89" s="41"/>
    </row>
    <row r="90" spans="2:65" s="9" customFormat="1" ht="29.25" customHeight="1">
      <c r="B90" s="146"/>
      <c r="C90" s="147" t="s">
        <v>114</v>
      </c>
      <c r="D90" s="148" t="s">
        <v>58</v>
      </c>
      <c r="E90" s="148" t="s">
        <v>54</v>
      </c>
      <c r="F90" s="148" t="s">
        <v>115</v>
      </c>
      <c r="G90" s="148" t="s">
        <v>116</v>
      </c>
      <c r="H90" s="148" t="s">
        <v>117</v>
      </c>
      <c r="I90" s="149" t="s">
        <v>118</v>
      </c>
      <c r="J90" s="148" t="s">
        <v>89</v>
      </c>
      <c r="K90" s="150" t="s">
        <v>119</v>
      </c>
      <c r="L90" s="146"/>
      <c r="M90" s="73" t="s">
        <v>120</v>
      </c>
      <c r="N90" s="74" t="s">
        <v>43</v>
      </c>
      <c r="O90" s="74" t="s">
        <v>121</v>
      </c>
      <c r="P90" s="74" t="s">
        <v>122</v>
      </c>
      <c r="Q90" s="74" t="s">
        <v>123</v>
      </c>
      <c r="R90" s="74" t="s">
        <v>124</v>
      </c>
      <c r="S90" s="74" t="s">
        <v>125</v>
      </c>
      <c r="T90" s="75" t="s">
        <v>126</v>
      </c>
    </row>
    <row r="91" spans="2:65" s="1" customFormat="1" ht="29.25" customHeight="1">
      <c r="B91" s="41"/>
      <c r="C91" s="77" t="s">
        <v>90</v>
      </c>
      <c r="J91" s="151">
        <f>BK91</f>
        <v>0</v>
      </c>
      <c r="L91" s="41"/>
      <c r="M91" s="76"/>
      <c r="N91" s="68"/>
      <c r="O91" s="68"/>
      <c r="P91" s="152">
        <f>P92+P194+P974</f>
        <v>0</v>
      </c>
      <c r="Q91" s="68"/>
      <c r="R91" s="152">
        <f>R92+R194+R974</f>
        <v>47.029392609999995</v>
      </c>
      <c r="S91" s="68"/>
      <c r="T91" s="153">
        <f>T92+T194+T974</f>
        <v>42.859452360000006</v>
      </c>
      <c r="AT91" s="24" t="s">
        <v>72</v>
      </c>
      <c r="AU91" s="24" t="s">
        <v>91</v>
      </c>
      <c r="BK91" s="154">
        <f>BK92+BK194+BK974</f>
        <v>0</v>
      </c>
    </row>
    <row r="92" spans="2:65" s="10" customFormat="1" ht="37.35" customHeight="1">
      <c r="B92" s="155"/>
      <c r="D92" s="156" t="s">
        <v>72</v>
      </c>
      <c r="E92" s="157" t="s">
        <v>127</v>
      </c>
      <c r="F92" s="157" t="s">
        <v>128</v>
      </c>
      <c r="I92" s="158"/>
      <c r="J92" s="159">
        <f>BK92</f>
        <v>0</v>
      </c>
      <c r="L92" s="155"/>
      <c r="M92" s="160"/>
      <c r="N92" s="161"/>
      <c r="O92" s="161"/>
      <c r="P92" s="162">
        <f>P93+SUM(P94:P97)+P104+P125+P137+P177+P191</f>
        <v>0</v>
      </c>
      <c r="Q92" s="161"/>
      <c r="R92" s="162">
        <f>R93+SUM(R94:R97)+R104+R125+R137+R177+R191</f>
        <v>9.6456445199999994</v>
      </c>
      <c r="S92" s="161"/>
      <c r="T92" s="163">
        <f>T93+SUM(T94:T97)+T104+T125+T137+T177+T191</f>
        <v>11.935</v>
      </c>
      <c r="AR92" s="156" t="s">
        <v>78</v>
      </c>
      <c r="AT92" s="164" t="s">
        <v>72</v>
      </c>
      <c r="AU92" s="164" t="s">
        <v>73</v>
      </c>
      <c r="AY92" s="156" t="s">
        <v>129</v>
      </c>
      <c r="BK92" s="165">
        <f>BK93+SUM(BK94:BK97)+BK104+BK125+BK137+BK177+BK191</f>
        <v>0</v>
      </c>
    </row>
    <row r="93" spans="2:65" s="1" customFormat="1" ht="16.5" customHeight="1">
      <c r="B93" s="166"/>
      <c r="C93" s="167" t="s">
        <v>78</v>
      </c>
      <c r="D93" s="167" t="s">
        <v>130</v>
      </c>
      <c r="E93" s="168" t="s">
        <v>131</v>
      </c>
      <c r="F93" s="169" t="s">
        <v>132</v>
      </c>
      <c r="G93" s="170" t="s">
        <v>5</v>
      </c>
      <c r="H93" s="171">
        <v>0</v>
      </c>
      <c r="I93" s="172"/>
      <c r="J93" s="173">
        <f>ROUND(I93*H93,2)</f>
        <v>0</v>
      </c>
      <c r="K93" s="169" t="s">
        <v>5</v>
      </c>
      <c r="L93" s="41"/>
      <c r="M93" s="174" t="s">
        <v>5</v>
      </c>
      <c r="N93" s="175" t="s">
        <v>44</v>
      </c>
      <c r="O93" s="42"/>
      <c r="P93" s="176">
        <f>O93*H93</f>
        <v>0</v>
      </c>
      <c r="Q93" s="176">
        <v>0</v>
      </c>
      <c r="R93" s="176">
        <f>Q93*H93</f>
        <v>0</v>
      </c>
      <c r="S93" s="176">
        <v>0</v>
      </c>
      <c r="T93" s="177">
        <f>S93*H93</f>
        <v>0</v>
      </c>
      <c r="AR93" s="24" t="s">
        <v>133</v>
      </c>
      <c r="AT93" s="24" t="s">
        <v>130</v>
      </c>
      <c r="AU93" s="24" t="s">
        <v>78</v>
      </c>
      <c r="AY93" s="24" t="s">
        <v>129</v>
      </c>
      <c r="BE93" s="178">
        <f>IF(N93="základní",J93,0)</f>
        <v>0</v>
      </c>
      <c r="BF93" s="178">
        <f>IF(N93="snížená",J93,0)</f>
        <v>0</v>
      </c>
      <c r="BG93" s="178">
        <f>IF(N93="zákl. přenesená",J93,0)</f>
        <v>0</v>
      </c>
      <c r="BH93" s="178">
        <f>IF(N93="sníž. přenesená",J93,0)</f>
        <v>0</v>
      </c>
      <c r="BI93" s="178">
        <f>IF(N93="nulová",J93,0)</f>
        <v>0</v>
      </c>
      <c r="BJ93" s="24" t="s">
        <v>78</v>
      </c>
      <c r="BK93" s="178">
        <f>ROUND(I93*H93,2)</f>
        <v>0</v>
      </c>
      <c r="BL93" s="24" t="s">
        <v>133</v>
      </c>
      <c r="BM93" s="24" t="s">
        <v>134</v>
      </c>
    </row>
    <row r="94" spans="2:65" s="11" customFormat="1" ht="27">
      <c r="B94" s="179"/>
      <c r="D94" s="180" t="s">
        <v>135</v>
      </c>
      <c r="E94" s="181" t="s">
        <v>5</v>
      </c>
      <c r="F94" s="182" t="s">
        <v>136</v>
      </c>
      <c r="H94" s="181" t="s">
        <v>5</v>
      </c>
      <c r="I94" s="183"/>
      <c r="L94" s="179"/>
      <c r="M94" s="184"/>
      <c r="N94" s="185"/>
      <c r="O94" s="185"/>
      <c r="P94" s="185"/>
      <c r="Q94" s="185"/>
      <c r="R94" s="185"/>
      <c r="S94" s="185"/>
      <c r="T94" s="186"/>
      <c r="AT94" s="181" t="s">
        <v>135</v>
      </c>
      <c r="AU94" s="181" t="s">
        <v>78</v>
      </c>
      <c r="AV94" s="11" t="s">
        <v>78</v>
      </c>
      <c r="AW94" s="11" t="s">
        <v>36</v>
      </c>
      <c r="AX94" s="11" t="s">
        <v>73</v>
      </c>
      <c r="AY94" s="181" t="s">
        <v>129</v>
      </c>
    </row>
    <row r="95" spans="2:65" s="12" customFormat="1">
      <c r="B95" s="187"/>
      <c r="D95" s="180" t="s">
        <v>135</v>
      </c>
      <c r="E95" s="188" t="s">
        <v>5</v>
      </c>
      <c r="F95" s="189" t="s">
        <v>5</v>
      </c>
      <c r="H95" s="190">
        <v>0</v>
      </c>
      <c r="I95" s="191"/>
      <c r="L95" s="187"/>
      <c r="M95" s="192"/>
      <c r="N95" s="193"/>
      <c r="O95" s="193"/>
      <c r="P95" s="193"/>
      <c r="Q95" s="193"/>
      <c r="R95" s="193"/>
      <c r="S95" s="193"/>
      <c r="T95" s="194"/>
      <c r="AT95" s="188" t="s">
        <v>135</v>
      </c>
      <c r="AU95" s="188" t="s">
        <v>78</v>
      </c>
      <c r="AV95" s="12" t="s">
        <v>85</v>
      </c>
      <c r="AW95" s="12" t="s">
        <v>36</v>
      </c>
      <c r="AX95" s="12" t="s">
        <v>73</v>
      </c>
      <c r="AY95" s="188" t="s">
        <v>129</v>
      </c>
    </row>
    <row r="96" spans="2:65" s="13" customFormat="1">
      <c r="B96" s="195"/>
      <c r="D96" s="180" t="s">
        <v>135</v>
      </c>
      <c r="E96" s="196" t="s">
        <v>5</v>
      </c>
      <c r="F96" s="197" t="s">
        <v>137</v>
      </c>
      <c r="H96" s="198">
        <v>0</v>
      </c>
      <c r="I96" s="199"/>
      <c r="L96" s="195"/>
      <c r="M96" s="200"/>
      <c r="N96" s="201"/>
      <c r="O96" s="201"/>
      <c r="P96" s="201"/>
      <c r="Q96" s="201"/>
      <c r="R96" s="201"/>
      <c r="S96" s="201"/>
      <c r="T96" s="202"/>
      <c r="AT96" s="196" t="s">
        <v>135</v>
      </c>
      <c r="AU96" s="196" t="s">
        <v>78</v>
      </c>
      <c r="AV96" s="13" t="s">
        <v>133</v>
      </c>
      <c r="AW96" s="13" t="s">
        <v>36</v>
      </c>
      <c r="AX96" s="13" t="s">
        <v>78</v>
      </c>
      <c r="AY96" s="196" t="s">
        <v>129</v>
      </c>
    </row>
    <row r="97" spans="2:65" s="10" customFormat="1" ht="29.85" customHeight="1">
      <c r="B97" s="155"/>
      <c r="D97" s="156" t="s">
        <v>72</v>
      </c>
      <c r="E97" s="203" t="s">
        <v>78</v>
      </c>
      <c r="F97" s="203" t="s">
        <v>138</v>
      </c>
      <c r="I97" s="158"/>
      <c r="J97" s="204">
        <f>BK97</f>
        <v>0</v>
      </c>
      <c r="L97" s="155"/>
      <c r="M97" s="160"/>
      <c r="N97" s="161"/>
      <c r="O97" s="161"/>
      <c r="P97" s="162">
        <f>SUM(P98:P103)</f>
        <v>0</v>
      </c>
      <c r="Q97" s="161"/>
      <c r="R97" s="162">
        <f>SUM(R98:R103)</f>
        <v>1.7050799999999998E-2</v>
      </c>
      <c r="S97" s="161"/>
      <c r="T97" s="163">
        <f>SUM(T98:T103)</f>
        <v>0</v>
      </c>
      <c r="AR97" s="156" t="s">
        <v>78</v>
      </c>
      <c r="AT97" s="164" t="s">
        <v>72</v>
      </c>
      <c r="AU97" s="164" t="s">
        <v>78</v>
      </c>
      <c r="AY97" s="156" t="s">
        <v>129</v>
      </c>
      <c r="BK97" s="165">
        <f>SUM(BK98:BK103)</f>
        <v>0</v>
      </c>
    </row>
    <row r="98" spans="2:65" s="1" customFormat="1" ht="25.5" customHeight="1">
      <c r="B98" s="166"/>
      <c r="C98" s="167" t="s">
        <v>85</v>
      </c>
      <c r="D98" s="167" t="s">
        <v>130</v>
      </c>
      <c r="E98" s="168" t="s">
        <v>139</v>
      </c>
      <c r="F98" s="169" t="s">
        <v>140</v>
      </c>
      <c r="G98" s="170" t="s">
        <v>141</v>
      </c>
      <c r="H98" s="171">
        <v>56.835999999999999</v>
      </c>
      <c r="I98" s="172"/>
      <c r="J98" s="173">
        <f>ROUND(I98*H98,2)</f>
        <v>0</v>
      </c>
      <c r="K98" s="169" t="s">
        <v>142</v>
      </c>
      <c r="L98" s="41"/>
      <c r="M98" s="174" t="s">
        <v>5</v>
      </c>
      <c r="N98" s="175" t="s">
        <v>44</v>
      </c>
      <c r="O98" s="42"/>
      <c r="P98" s="176">
        <f>O98*H98</f>
        <v>0</v>
      </c>
      <c r="Q98" s="176">
        <v>2.9999999999999997E-4</v>
      </c>
      <c r="R98" s="176">
        <f>Q98*H98</f>
        <v>1.7050799999999998E-2</v>
      </c>
      <c r="S98" s="176">
        <v>0</v>
      </c>
      <c r="T98" s="177">
        <f>S98*H98</f>
        <v>0</v>
      </c>
      <c r="AR98" s="24" t="s">
        <v>133</v>
      </c>
      <c r="AT98" s="24" t="s">
        <v>130</v>
      </c>
      <c r="AU98" s="24" t="s">
        <v>85</v>
      </c>
      <c r="AY98" s="24" t="s">
        <v>129</v>
      </c>
      <c r="BE98" s="178">
        <f>IF(N98="základní",J98,0)</f>
        <v>0</v>
      </c>
      <c r="BF98" s="178">
        <f>IF(N98="snížená",J98,0)</f>
        <v>0</v>
      </c>
      <c r="BG98" s="178">
        <f>IF(N98="zákl. přenesená",J98,0)</f>
        <v>0</v>
      </c>
      <c r="BH98" s="178">
        <f>IF(N98="sníž. přenesená",J98,0)</f>
        <v>0</v>
      </c>
      <c r="BI98" s="178">
        <f>IF(N98="nulová",J98,0)</f>
        <v>0</v>
      </c>
      <c r="BJ98" s="24" t="s">
        <v>78</v>
      </c>
      <c r="BK98" s="178">
        <f>ROUND(I98*H98,2)</f>
        <v>0</v>
      </c>
      <c r="BL98" s="24" t="s">
        <v>133</v>
      </c>
      <c r="BM98" s="24" t="s">
        <v>143</v>
      </c>
    </row>
    <row r="99" spans="2:65" s="1" customFormat="1" ht="135">
      <c r="B99" s="41"/>
      <c r="D99" s="180" t="s">
        <v>144</v>
      </c>
      <c r="F99" s="205" t="s">
        <v>145</v>
      </c>
      <c r="I99" s="206"/>
      <c r="L99" s="41"/>
      <c r="M99" s="207"/>
      <c r="N99" s="42"/>
      <c r="O99" s="42"/>
      <c r="P99" s="42"/>
      <c r="Q99" s="42"/>
      <c r="R99" s="42"/>
      <c r="S99" s="42"/>
      <c r="T99" s="70"/>
      <c r="AT99" s="24" t="s">
        <v>144</v>
      </c>
      <c r="AU99" s="24" t="s">
        <v>85</v>
      </c>
    </row>
    <row r="100" spans="2:65" s="12" customFormat="1">
      <c r="B100" s="187"/>
      <c r="D100" s="180" t="s">
        <v>135</v>
      </c>
      <c r="E100" s="188" t="s">
        <v>5</v>
      </c>
      <c r="F100" s="189" t="s">
        <v>146</v>
      </c>
      <c r="H100" s="190">
        <v>56.835999999999999</v>
      </c>
      <c r="I100" s="191"/>
      <c r="L100" s="187"/>
      <c r="M100" s="192"/>
      <c r="N100" s="193"/>
      <c r="O100" s="193"/>
      <c r="P100" s="193"/>
      <c r="Q100" s="193"/>
      <c r="R100" s="193"/>
      <c r="S100" s="193"/>
      <c r="T100" s="194"/>
      <c r="AT100" s="188" t="s">
        <v>135</v>
      </c>
      <c r="AU100" s="188" t="s">
        <v>85</v>
      </c>
      <c r="AV100" s="12" t="s">
        <v>85</v>
      </c>
      <c r="AW100" s="12" t="s">
        <v>36</v>
      </c>
      <c r="AX100" s="12" t="s">
        <v>73</v>
      </c>
      <c r="AY100" s="188" t="s">
        <v>129</v>
      </c>
    </row>
    <row r="101" spans="2:65" s="13" customFormat="1">
      <c r="B101" s="195"/>
      <c r="D101" s="180" t="s">
        <v>135</v>
      </c>
      <c r="E101" s="196" t="s">
        <v>5</v>
      </c>
      <c r="F101" s="197" t="s">
        <v>137</v>
      </c>
      <c r="H101" s="198">
        <v>56.835999999999999</v>
      </c>
      <c r="I101" s="199"/>
      <c r="L101" s="195"/>
      <c r="M101" s="200"/>
      <c r="N101" s="201"/>
      <c r="O101" s="201"/>
      <c r="P101" s="201"/>
      <c r="Q101" s="201"/>
      <c r="R101" s="201"/>
      <c r="S101" s="201"/>
      <c r="T101" s="202"/>
      <c r="AT101" s="196" t="s">
        <v>135</v>
      </c>
      <c r="AU101" s="196" t="s">
        <v>85</v>
      </c>
      <c r="AV101" s="13" t="s">
        <v>133</v>
      </c>
      <c r="AW101" s="13" t="s">
        <v>36</v>
      </c>
      <c r="AX101" s="13" t="s">
        <v>78</v>
      </c>
      <c r="AY101" s="196" t="s">
        <v>129</v>
      </c>
    </row>
    <row r="102" spans="2:65" s="1" customFormat="1" ht="25.5" customHeight="1">
      <c r="B102" s="166"/>
      <c r="C102" s="167" t="s">
        <v>147</v>
      </c>
      <c r="D102" s="167" t="s">
        <v>130</v>
      </c>
      <c r="E102" s="168" t="s">
        <v>148</v>
      </c>
      <c r="F102" s="169" t="s">
        <v>149</v>
      </c>
      <c r="G102" s="170" t="s">
        <v>141</v>
      </c>
      <c r="H102" s="171">
        <v>56.835999999999999</v>
      </c>
      <c r="I102" s="172"/>
      <c r="J102" s="173">
        <f>ROUND(I102*H102,2)</f>
        <v>0</v>
      </c>
      <c r="K102" s="169" t="s">
        <v>142</v>
      </c>
      <c r="L102" s="41"/>
      <c r="M102" s="174" t="s">
        <v>5</v>
      </c>
      <c r="N102" s="175" t="s">
        <v>44</v>
      </c>
      <c r="O102" s="42"/>
      <c r="P102" s="176">
        <f>O102*H102</f>
        <v>0</v>
      </c>
      <c r="Q102" s="176">
        <v>0</v>
      </c>
      <c r="R102" s="176">
        <f>Q102*H102</f>
        <v>0</v>
      </c>
      <c r="S102" s="176">
        <v>0</v>
      </c>
      <c r="T102" s="177">
        <f>S102*H102</f>
        <v>0</v>
      </c>
      <c r="AR102" s="24" t="s">
        <v>133</v>
      </c>
      <c r="AT102" s="24" t="s">
        <v>130</v>
      </c>
      <c r="AU102" s="24" t="s">
        <v>85</v>
      </c>
      <c r="AY102" s="24" t="s">
        <v>129</v>
      </c>
      <c r="BE102" s="178">
        <f>IF(N102="základní",J102,0)</f>
        <v>0</v>
      </c>
      <c r="BF102" s="178">
        <f>IF(N102="snížená",J102,0)</f>
        <v>0</v>
      </c>
      <c r="BG102" s="178">
        <f>IF(N102="zákl. přenesená",J102,0)</f>
        <v>0</v>
      </c>
      <c r="BH102" s="178">
        <f>IF(N102="sníž. přenesená",J102,0)</f>
        <v>0</v>
      </c>
      <c r="BI102" s="178">
        <f>IF(N102="nulová",J102,0)</f>
        <v>0</v>
      </c>
      <c r="BJ102" s="24" t="s">
        <v>78</v>
      </c>
      <c r="BK102" s="178">
        <f>ROUND(I102*H102,2)</f>
        <v>0</v>
      </c>
      <c r="BL102" s="24" t="s">
        <v>133</v>
      </c>
      <c r="BM102" s="24" t="s">
        <v>150</v>
      </c>
    </row>
    <row r="103" spans="2:65" s="1" customFormat="1" ht="135">
      <c r="B103" s="41"/>
      <c r="D103" s="180" t="s">
        <v>144</v>
      </c>
      <c r="F103" s="205" t="s">
        <v>145</v>
      </c>
      <c r="I103" s="206"/>
      <c r="L103" s="41"/>
      <c r="M103" s="207"/>
      <c r="N103" s="42"/>
      <c r="O103" s="42"/>
      <c r="P103" s="42"/>
      <c r="Q103" s="42"/>
      <c r="R103" s="42"/>
      <c r="S103" s="42"/>
      <c r="T103" s="70"/>
      <c r="AT103" s="24" t="s">
        <v>144</v>
      </c>
      <c r="AU103" s="24" t="s">
        <v>85</v>
      </c>
    </row>
    <row r="104" spans="2:65" s="10" customFormat="1" ht="29.85" customHeight="1">
      <c r="B104" s="155"/>
      <c r="D104" s="156" t="s">
        <v>72</v>
      </c>
      <c r="E104" s="203" t="s">
        <v>147</v>
      </c>
      <c r="F104" s="203" t="s">
        <v>151</v>
      </c>
      <c r="I104" s="158"/>
      <c r="J104" s="204">
        <f>BK104</f>
        <v>0</v>
      </c>
      <c r="L104" s="155"/>
      <c r="M104" s="160"/>
      <c r="N104" s="161"/>
      <c r="O104" s="161"/>
      <c r="P104" s="162">
        <f>SUM(P105:P124)</f>
        <v>0</v>
      </c>
      <c r="Q104" s="161"/>
      <c r="R104" s="162">
        <f>SUM(R105:R124)</f>
        <v>4.82053478</v>
      </c>
      <c r="S104" s="161"/>
      <c r="T104" s="163">
        <f>SUM(T105:T124)</f>
        <v>0</v>
      </c>
      <c r="AR104" s="156" t="s">
        <v>78</v>
      </c>
      <c r="AT104" s="164" t="s">
        <v>72</v>
      </c>
      <c r="AU104" s="164" t="s">
        <v>78</v>
      </c>
      <c r="AY104" s="156" t="s">
        <v>129</v>
      </c>
      <c r="BK104" s="165">
        <f>SUM(BK105:BK124)</f>
        <v>0</v>
      </c>
    </row>
    <row r="105" spans="2:65" s="1" customFormat="1" ht="16.5" customHeight="1">
      <c r="B105" s="166"/>
      <c r="C105" s="167" t="s">
        <v>133</v>
      </c>
      <c r="D105" s="167" t="s">
        <v>130</v>
      </c>
      <c r="E105" s="168" t="s">
        <v>152</v>
      </c>
      <c r="F105" s="169" t="s">
        <v>153</v>
      </c>
      <c r="G105" s="170" t="s">
        <v>154</v>
      </c>
      <c r="H105" s="171">
        <v>5.3999999999999999E-2</v>
      </c>
      <c r="I105" s="172"/>
      <c r="J105" s="173">
        <f>ROUND(I105*H105,2)</f>
        <v>0</v>
      </c>
      <c r="K105" s="169" t="s">
        <v>142</v>
      </c>
      <c r="L105" s="41"/>
      <c r="M105" s="174" t="s">
        <v>5</v>
      </c>
      <c r="N105" s="175" t="s">
        <v>44</v>
      </c>
      <c r="O105" s="42"/>
      <c r="P105" s="176">
        <f>O105*H105</f>
        <v>0</v>
      </c>
      <c r="Q105" s="176">
        <v>1.94302</v>
      </c>
      <c r="R105" s="176">
        <f>Q105*H105</f>
        <v>0.10492308</v>
      </c>
      <c r="S105" s="176">
        <v>0</v>
      </c>
      <c r="T105" s="177">
        <f>S105*H105</f>
        <v>0</v>
      </c>
      <c r="AR105" s="24" t="s">
        <v>133</v>
      </c>
      <c r="AT105" s="24" t="s">
        <v>130</v>
      </c>
      <c r="AU105" s="24" t="s">
        <v>85</v>
      </c>
      <c r="AY105" s="24" t="s">
        <v>129</v>
      </c>
      <c r="BE105" s="178">
        <f>IF(N105="základní",J105,0)</f>
        <v>0</v>
      </c>
      <c r="BF105" s="178">
        <f>IF(N105="snížená",J105,0)</f>
        <v>0</v>
      </c>
      <c r="BG105" s="178">
        <f>IF(N105="zákl. přenesená",J105,0)</f>
        <v>0</v>
      </c>
      <c r="BH105" s="178">
        <f>IF(N105="sníž. přenesená",J105,0)</f>
        <v>0</v>
      </c>
      <c r="BI105" s="178">
        <f>IF(N105="nulová",J105,0)</f>
        <v>0</v>
      </c>
      <c r="BJ105" s="24" t="s">
        <v>78</v>
      </c>
      <c r="BK105" s="178">
        <f>ROUND(I105*H105,2)</f>
        <v>0</v>
      </c>
      <c r="BL105" s="24" t="s">
        <v>133</v>
      </c>
      <c r="BM105" s="24" t="s">
        <v>155</v>
      </c>
    </row>
    <row r="106" spans="2:65" s="1" customFormat="1" ht="81">
      <c r="B106" s="41"/>
      <c r="D106" s="180" t="s">
        <v>144</v>
      </c>
      <c r="F106" s="205" t="s">
        <v>156</v>
      </c>
      <c r="I106" s="206"/>
      <c r="L106" s="41"/>
      <c r="M106" s="207"/>
      <c r="N106" s="42"/>
      <c r="O106" s="42"/>
      <c r="P106" s="42"/>
      <c r="Q106" s="42"/>
      <c r="R106" s="42"/>
      <c r="S106" s="42"/>
      <c r="T106" s="70"/>
      <c r="AT106" s="24" t="s">
        <v>144</v>
      </c>
      <c r="AU106" s="24" t="s">
        <v>85</v>
      </c>
    </row>
    <row r="107" spans="2:65" s="11" customFormat="1">
      <c r="B107" s="179"/>
      <c r="D107" s="180" t="s">
        <v>135</v>
      </c>
      <c r="E107" s="181" t="s">
        <v>5</v>
      </c>
      <c r="F107" s="182" t="s">
        <v>157</v>
      </c>
      <c r="H107" s="181" t="s">
        <v>5</v>
      </c>
      <c r="I107" s="183"/>
      <c r="L107" s="179"/>
      <c r="M107" s="184"/>
      <c r="N107" s="185"/>
      <c r="O107" s="185"/>
      <c r="P107" s="185"/>
      <c r="Q107" s="185"/>
      <c r="R107" s="185"/>
      <c r="S107" s="185"/>
      <c r="T107" s="186"/>
      <c r="AT107" s="181" t="s">
        <v>135</v>
      </c>
      <c r="AU107" s="181" t="s">
        <v>85</v>
      </c>
      <c r="AV107" s="11" t="s">
        <v>78</v>
      </c>
      <c r="AW107" s="11" t="s">
        <v>36</v>
      </c>
      <c r="AX107" s="11" t="s">
        <v>73</v>
      </c>
      <c r="AY107" s="181" t="s">
        <v>129</v>
      </c>
    </row>
    <row r="108" spans="2:65" s="12" customFormat="1">
      <c r="B108" s="187"/>
      <c r="D108" s="180" t="s">
        <v>135</v>
      </c>
      <c r="E108" s="188" t="s">
        <v>5</v>
      </c>
      <c r="F108" s="189" t="s">
        <v>158</v>
      </c>
      <c r="H108" s="190">
        <v>5.3999999999999999E-2</v>
      </c>
      <c r="I108" s="191"/>
      <c r="L108" s="187"/>
      <c r="M108" s="192"/>
      <c r="N108" s="193"/>
      <c r="O108" s="193"/>
      <c r="P108" s="193"/>
      <c r="Q108" s="193"/>
      <c r="R108" s="193"/>
      <c r="S108" s="193"/>
      <c r="T108" s="194"/>
      <c r="AT108" s="188" t="s">
        <v>135</v>
      </c>
      <c r="AU108" s="188" t="s">
        <v>85</v>
      </c>
      <c r="AV108" s="12" t="s">
        <v>85</v>
      </c>
      <c r="AW108" s="12" t="s">
        <v>36</v>
      </c>
      <c r="AX108" s="12" t="s">
        <v>73</v>
      </c>
      <c r="AY108" s="188" t="s">
        <v>129</v>
      </c>
    </row>
    <row r="109" spans="2:65" s="13" customFormat="1">
      <c r="B109" s="195"/>
      <c r="D109" s="180" t="s">
        <v>135</v>
      </c>
      <c r="E109" s="196" t="s">
        <v>5</v>
      </c>
      <c r="F109" s="197" t="s">
        <v>137</v>
      </c>
      <c r="H109" s="198">
        <v>5.3999999999999999E-2</v>
      </c>
      <c r="I109" s="199"/>
      <c r="L109" s="195"/>
      <c r="M109" s="200"/>
      <c r="N109" s="201"/>
      <c r="O109" s="201"/>
      <c r="P109" s="201"/>
      <c r="Q109" s="201"/>
      <c r="R109" s="201"/>
      <c r="S109" s="201"/>
      <c r="T109" s="202"/>
      <c r="AT109" s="196" t="s">
        <v>135</v>
      </c>
      <c r="AU109" s="196" t="s">
        <v>85</v>
      </c>
      <c r="AV109" s="13" t="s">
        <v>133</v>
      </c>
      <c r="AW109" s="13" t="s">
        <v>36</v>
      </c>
      <c r="AX109" s="13" t="s">
        <v>78</v>
      </c>
      <c r="AY109" s="196" t="s">
        <v>129</v>
      </c>
    </row>
    <row r="110" spans="2:65" s="1" customFormat="1" ht="25.5" customHeight="1">
      <c r="B110" s="166"/>
      <c r="C110" s="167" t="s">
        <v>159</v>
      </c>
      <c r="D110" s="167" t="s">
        <v>130</v>
      </c>
      <c r="E110" s="168" t="s">
        <v>160</v>
      </c>
      <c r="F110" s="169" t="s">
        <v>161</v>
      </c>
      <c r="G110" s="170" t="s">
        <v>141</v>
      </c>
      <c r="H110" s="171">
        <v>63.267000000000003</v>
      </c>
      <c r="I110" s="172"/>
      <c r="J110" s="173">
        <f>ROUND(I110*H110,2)</f>
        <v>0</v>
      </c>
      <c r="K110" s="169" t="s">
        <v>142</v>
      </c>
      <c r="L110" s="41"/>
      <c r="M110" s="174" t="s">
        <v>5</v>
      </c>
      <c r="N110" s="175" t="s">
        <v>44</v>
      </c>
      <c r="O110" s="42"/>
      <c r="P110" s="176">
        <f>O110*H110</f>
        <v>0</v>
      </c>
      <c r="Q110" s="176">
        <v>6.3259999999999997E-2</v>
      </c>
      <c r="R110" s="176">
        <f>Q110*H110</f>
        <v>4.0022704200000003</v>
      </c>
      <c r="S110" s="176">
        <v>0</v>
      </c>
      <c r="T110" s="177">
        <f>S110*H110</f>
        <v>0</v>
      </c>
      <c r="AR110" s="24" t="s">
        <v>133</v>
      </c>
      <c r="AT110" s="24" t="s">
        <v>130</v>
      </c>
      <c r="AU110" s="24" t="s">
        <v>85</v>
      </c>
      <c r="AY110" s="24" t="s">
        <v>129</v>
      </c>
      <c r="BE110" s="178">
        <f>IF(N110="základní",J110,0)</f>
        <v>0</v>
      </c>
      <c r="BF110" s="178">
        <f>IF(N110="snížená",J110,0)</f>
        <v>0</v>
      </c>
      <c r="BG110" s="178">
        <f>IF(N110="zákl. přenesená",J110,0)</f>
        <v>0</v>
      </c>
      <c r="BH110" s="178">
        <f>IF(N110="sníž. přenesená",J110,0)</f>
        <v>0</v>
      </c>
      <c r="BI110" s="178">
        <f>IF(N110="nulová",J110,0)</f>
        <v>0</v>
      </c>
      <c r="BJ110" s="24" t="s">
        <v>78</v>
      </c>
      <c r="BK110" s="178">
        <f>ROUND(I110*H110,2)</f>
        <v>0</v>
      </c>
      <c r="BL110" s="24" t="s">
        <v>133</v>
      </c>
      <c r="BM110" s="24" t="s">
        <v>162</v>
      </c>
    </row>
    <row r="111" spans="2:65" s="1" customFormat="1" ht="27">
      <c r="B111" s="41"/>
      <c r="D111" s="180" t="s">
        <v>144</v>
      </c>
      <c r="F111" s="205" t="s">
        <v>163</v>
      </c>
      <c r="I111" s="206"/>
      <c r="L111" s="41"/>
      <c r="M111" s="207"/>
      <c r="N111" s="42"/>
      <c r="O111" s="42"/>
      <c r="P111" s="42"/>
      <c r="Q111" s="42"/>
      <c r="R111" s="42"/>
      <c r="S111" s="42"/>
      <c r="T111" s="70"/>
      <c r="AT111" s="24" t="s">
        <v>144</v>
      </c>
      <c r="AU111" s="24" t="s">
        <v>85</v>
      </c>
    </row>
    <row r="112" spans="2:65" s="12" customFormat="1">
      <c r="B112" s="187"/>
      <c r="D112" s="180" t="s">
        <v>135</v>
      </c>
      <c r="E112" s="188" t="s">
        <v>5</v>
      </c>
      <c r="F112" s="189" t="s">
        <v>164</v>
      </c>
      <c r="H112" s="190">
        <v>63.267000000000003</v>
      </c>
      <c r="I112" s="191"/>
      <c r="L112" s="187"/>
      <c r="M112" s="192"/>
      <c r="N112" s="193"/>
      <c r="O112" s="193"/>
      <c r="P112" s="193"/>
      <c r="Q112" s="193"/>
      <c r="R112" s="193"/>
      <c r="S112" s="193"/>
      <c r="T112" s="194"/>
      <c r="AT112" s="188" t="s">
        <v>135</v>
      </c>
      <c r="AU112" s="188" t="s">
        <v>85</v>
      </c>
      <c r="AV112" s="12" t="s">
        <v>85</v>
      </c>
      <c r="AW112" s="12" t="s">
        <v>36</v>
      </c>
      <c r="AX112" s="12" t="s">
        <v>73</v>
      </c>
      <c r="AY112" s="188" t="s">
        <v>129</v>
      </c>
    </row>
    <row r="113" spans="2:65" s="13" customFormat="1">
      <c r="B113" s="195"/>
      <c r="D113" s="180" t="s">
        <v>135</v>
      </c>
      <c r="E113" s="196" t="s">
        <v>5</v>
      </c>
      <c r="F113" s="197" t="s">
        <v>137</v>
      </c>
      <c r="H113" s="198">
        <v>63.267000000000003</v>
      </c>
      <c r="I113" s="199"/>
      <c r="L113" s="195"/>
      <c r="M113" s="200"/>
      <c r="N113" s="201"/>
      <c r="O113" s="201"/>
      <c r="P113" s="201"/>
      <c r="Q113" s="201"/>
      <c r="R113" s="201"/>
      <c r="S113" s="201"/>
      <c r="T113" s="202"/>
      <c r="AT113" s="196" t="s">
        <v>135</v>
      </c>
      <c r="AU113" s="196" t="s">
        <v>85</v>
      </c>
      <c r="AV113" s="13" t="s">
        <v>133</v>
      </c>
      <c r="AW113" s="13" t="s">
        <v>36</v>
      </c>
      <c r="AX113" s="13" t="s">
        <v>78</v>
      </c>
      <c r="AY113" s="196" t="s">
        <v>129</v>
      </c>
    </row>
    <row r="114" spans="2:65" s="1" customFormat="1" ht="16.5" customHeight="1">
      <c r="B114" s="166"/>
      <c r="C114" s="167" t="s">
        <v>165</v>
      </c>
      <c r="D114" s="167" t="s">
        <v>130</v>
      </c>
      <c r="E114" s="168" t="s">
        <v>166</v>
      </c>
      <c r="F114" s="169" t="s">
        <v>167</v>
      </c>
      <c r="G114" s="170" t="s">
        <v>154</v>
      </c>
      <c r="H114" s="171">
        <v>0.312</v>
      </c>
      <c r="I114" s="172"/>
      <c r="J114" s="173">
        <f>ROUND(I114*H114,2)</f>
        <v>0</v>
      </c>
      <c r="K114" s="169" t="s">
        <v>142</v>
      </c>
      <c r="L114" s="41"/>
      <c r="M114" s="174" t="s">
        <v>5</v>
      </c>
      <c r="N114" s="175" t="s">
        <v>44</v>
      </c>
      <c r="O114" s="42"/>
      <c r="P114" s="176">
        <f>O114*H114</f>
        <v>0</v>
      </c>
      <c r="Q114" s="176">
        <v>2.2563399999999998</v>
      </c>
      <c r="R114" s="176">
        <f>Q114*H114</f>
        <v>0.70397807999999995</v>
      </c>
      <c r="S114" s="176">
        <v>0</v>
      </c>
      <c r="T114" s="177">
        <f>S114*H114</f>
        <v>0</v>
      </c>
      <c r="AR114" s="24" t="s">
        <v>133</v>
      </c>
      <c r="AT114" s="24" t="s">
        <v>130</v>
      </c>
      <c r="AU114" s="24" t="s">
        <v>85</v>
      </c>
      <c r="AY114" s="24" t="s">
        <v>129</v>
      </c>
      <c r="BE114" s="178">
        <f>IF(N114="základní",J114,0)</f>
        <v>0</v>
      </c>
      <c r="BF114" s="178">
        <f>IF(N114="snížená",J114,0)</f>
        <v>0</v>
      </c>
      <c r="BG114" s="178">
        <f>IF(N114="zákl. přenesená",J114,0)</f>
        <v>0</v>
      </c>
      <c r="BH114" s="178">
        <f>IF(N114="sníž. přenesená",J114,0)</f>
        <v>0</v>
      </c>
      <c r="BI114" s="178">
        <f>IF(N114="nulová",J114,0)</f>
        <v>0</v>
      </c>
      <c r="BJ114" s="24" t="s">
        <v>78</v>
      </c>
      <c r="BK114" s="178">
        <f>ROUND(I114*H114,2)</f>
        <v>0</v>
      </c>
      <c r="BL114" s="24" t="s">
        <v>133</v>
      </c>
      <c r="BM114" s="24" t="s">
        <v>168</v>
      </c>
    </row>
    <row r="115" spans="2:65" s="11" customFormat="1">
      <c r="B115" s="179"/>
      <c r="D115" s="180" t="s">
        <v>135</v>
      </c>
      <c r="E115" s="181" t="s">
        <v>5</v>
      </c>
      <c r="F115" s="182" t="s">
        <v>169</v>
      </c>
      <c r="H115" s="181" t="s">
        <v>5</v>
      </c>
      <c r="I115" s="183"/>
      <c r="L115" s="179"/>
      <c r="M115" s="184"/>
      <c r="N115" s="185"/>
      <c r="O115" s="185"/>
      <c r="P115" s="185"/>
      <c r="Q115" s="185"/>
      <c r="R115" s="185"/>
      <c r="S115" s="185"/>
      <c r="T115" s="186"/>
      <c r="AT115" s="181" t="s">
        <v>135</v>
      </c>
      <c r="AU115" s="181" t="s">
        <v>85</v>
      </c>
      <c r="AV115" s="11" t="s">
        <v>78</v>
      </c>
      <c r="AW115" s="11" t="s">
        <v>36</v>
      </c>
      <c r="AX115" s="11" t="s">
        <v>73</v>
      </c>
      <c r="AY115" s="181" t="s">
        <v>129</v>
      </c>
    </row>
    <row r="116" spans="2:65" s="12" customFormat="1">
      <c r="B116" s="187"/>
      <c r="D116" s="180" t="s">
        <v>135</v>
      </c>
      <c r="E116" s="188" t="s">
        <v>5</v>
      </c>
      <c r="F116" s="189" t="s">
        <v>170</v>
      </c>
      <c r="H116" s="190">
        <v>0.312</v>
      </c>
      <c r="I116" s="191"/>
      <c r="L116" s="187"/>
      <c r="M116" s="192"/>
      <c r="N116" s="193"/>
      <c r="O116" s="193"/>
      <c r="P116" s="193"/>
      <c r="Q116" s="193"/>
      <c r="R116" s="193"/>
      <c r="S116" s="193"/>
      <c r="T116" s="194"/>
      <c r="AT116" s="188" t="s">
        <v>135</v>
      </c>
      <c r="AU116" s="188" t="s">
        <v>85</v>
      </c>
      <c r="AV116" s="12" t="s">
        <v>85</v>
      </c>
      <c r="AW116" s="12" t="s">
        <v>36</v>
      </c>
      <c r="AX116" s="12" t="s">
        <v>73</v>
      </c>
      <c r="AY116" s="188" t="s">
        <v>129</v>
      </c>
    </row>
    <row r="117" spans="2:65" s="13" customFormat="1">
      <c r="B117" s="195"/>
      <c r="D117" s="180" t="s">
        <v>135</v>
      </c>
      <c r="E117" s="196" t="s">
        <v>5</v>
      </c>
      <c r="F117" s="197" t="s">
        <v>137</v>
      </c>
      <c r="H117" s="198">
        <v>0.312</v>
      </c>
      <c r="I117" s="199"/>
      <c r="L117" s="195"/>
      <c r="M117" s="200"/>
      <c r="N117" s="201"/>
      <c r="O117" s="201"/>
      <c r="P117" s="201"/>
      <c r="Q117" s="201"/>
      <c r="R117" s="201"/>
      <c r="S117" s="201"/>
      <c r="T117" s="202"/>
      <c r="AT117" s="196" t="s">
        <v>135</v>
      </c>
      <c r="AU117" s="196" t="s">
        <v>85</v>
      </c>
      <c r="AV117" s="13" t="s">
        <v>133</v>
      </c>
      <c r="AW117" s="13" t="s">
        <v>36</v>
      </c>
      <c r="AX117" s="13" t="s">
        <v>78</v>
      </c>
      <c r="AY117" s="196" t="s">
        <v>129</v>
      </c>
    </row>
    <row r="118" spans="2:65" s="1" customFormat="1" ht="25.5" customHeight="1">
      <c r="B118" s="166"/>
      <c r="C118" s="167" t="s">
        <v>171</v>
      </c>
      <c r="D118" s="167" t="s">
        <v>130</v>
      </c>
      <c r="E118" s="168" t="s">
        <v>172</v>
      </c>
      <c r="F118" s="169" t="s">
        <v>173</v>
      </c>
      <c r="G118" s="170" t="s">
        <v>174</v>
      </c>
      <c r="H118" s="171">
        <v>4.2560000000000002</v>
      </c>
      <c r="I118" s="172"/>
      <c r="J118" s="173">
        <f>ROUND(I118*H118,2)</f>
        <v>0</v>
      </c>
      <c r="K118" s="169" t="s">
        <v>142</v>
      </c>
      <c r="L118" s="41"/>
      <c r="M118" s="174" t="s">
        <v>5</v>
      </c>
      <c r="N118" s="175" t="s">
        <v>44</v>
      </c>
      <c r="O118" s="42"/>
      <c r="P118" s="176">
        <f>O118*H118</f>
        <v>0</v>
      </c>
      <c r="Q118" s="176">
        <v>2.2000000000000001E-3</v>
      </c>
      <c r="R118" s="176">
        <f>Q118*H118</f>
        <v>9.3632000000000003E-3</v>
      </c>
      <c r="S118" s="176">
        <v>0</v>
      </c>
      <c r="T118" s="177">
        <f>S118*H118</f>
        <v>0</v>
      </c>
      <c r="AR118" s="24" t="s">
        <v>133</v>
      </c>
      <c r="AT118" s="24" t="s">
        <v>130</v>
      </c>
      <c r="AU118" s="24" t="s">
        <v>85</v>
      </c>
      <c r="AY118" s="24" t="s">
        <v>129</v>
      </c>
      <c r="BE118" s="178">
        <f>IF(N118="základní",J118,0)</f>
        <v>0</v>
      </c>
      <c r="BF118" s="178">
        <f>IF(N118="snížená",J118,0)</f>
        <v>0</v>
      </c>
      <c r="BG118" s="178">
        <f>IF(N118="zákl. přenesená",J118,0)</f>
        <v>0</v>
      </c>
      <c r="BH118" s="178">
        <f>IF(N118="sníž. přenesená",J118,0)</f>
        <v>0</v>
      </c>
      <c r="BI118" s="178">
        <f>IF(N118="nulová",J118,0)</f>
        <v>0</v>
      </c>
      <c r="BJ118" s="24" t="s">
        <v>78</v>
      </c>
      <c r="BK118" s="178">
        <f>ROUND(I118*H118,2)</f>
        <v>0</v>
      </c>
      <c r="BL118" s="24" t="s">
        <v>133</v>
      </c>
      <c r="BM118" s="24" t="s">
        <v>175</v>
      </c>
    </row>
    <row r="119" spans="2:65" s="1" customFormat="1" ht="67.5">
      <c r="B119" s="41"/>
      <c r="D119" s="180" t="s">
        <v>144</v>
      </c>
      <c r="F119" s="205" t="s">
        <v>176</v>
      </c>
      <c r="I119" s="206"/>
      <c r="L119" s="41"/>
      <c r="M119" s="207"/>
      <c r="N119" s="42"/>
      <c r="O119" s="42"/>
      <c r="P119" s="42"/>
      <c r="Q119" s="42"/>
      <c r="R119" s="42"/>
      <c r="S119" s="42"/>
      <c r="T119" s="70"/>
      <c r="AT119" s="24" t="s">
        <v>144</v>
      </c>
      <c r="AU119" s="24" t="s">
        <v>85</v>
      </c>
    </row>
    <row r="120" spans="2:65" s="11" customFormat="1">
      <c r="B120" s="179"/>
      <c r="D120" s="180" t="s">
        <v>135</v>
      </c>
      <c r="E120" s="181" t="s">
        <v>5</v>
      </c>
      <c r="F120" s="182" t="s">
        <v>177</v>
      </c>
      <c r="H120" s="181" t="s">
        <v>5</v>
      </c>
      <c r="I120" s="183"/>
      <c r="L120" s="179"/>
      <c r="M120" s="184"/>
      <c r="N120" s="185"/>
      <c r="O120" s="185"/>
      <c r="P120" s="185"/>
      <c r="Q120" s="185"/>
      <c r="R120" s="185"/>
      <c r="S120" s="185"/>
      <c r="T120" s="186"/>
      <c r="AT120" s="181" t="s">
        <v>135</v>
      </c>
      <c r="AU120" s="181" t="s">
        <v>85</v>
      </c>
      <c r="AV120" s="11" t="s">
        <v>78</v>
      </c>
      <c r="AW120" s="11" t="s">
        <v>36</v>
      </c>
      <c r="AX120" s="11" t="s">
        <v>73</v>
      </c>
      <c r="AY120" s="181" t="s">
        <v>129</v>
      </c>
    </row>
    <row r="121" spans="2:65" s="12" customFormat="1">
      <c r="B121" s="187"/>
      <c r="D121" s="180" t="s">
        <v>135</v>
      </c>
      <c r="E121" s="188" t="s">
        <v>5</v>
      </c>
      <c r="F121" s="189" t="s">
        <v>178</v>
      </c>
      <c r="H121" s="190">
        <v>4.2560000000000002</v>
      </c>
      <c r="I121" s="191"/>
      <c r="L121" s="187"/>
      <c r="M121" s="192"/>
      <c r="N121" s="193"/>
      <c r="O121" s="193"/>
      <c r="P121" s="193"/>
      <c r="Q121" s="193"/>
      <c r="R121" s="193"/>
      <c r="S121" s="193"/>
      <c r="T121" s="194"/>
      <c r="AT121" s="188" t="s">
        <v>135</v>
      </c>
      <c r="AU121" s="188" t="s">
        <v>85</v>
      </c>
      <c r="AV121" s="12" t="s">
        <v>85</v>
      </c>
      <c r="AW121" s="12" t="s">
        <v>36</v>
      </c>
      <c r="AX121" s="12" t="s">
        <v>73</v>
      </c>
      <c r="AY121" s="188" t="s">
        <v>129</v>
      </c>
    </row>
    <row r="122" spans="2:65" s="13" customFormat="1">
      <c r="B122" s="195"/>
      <c r="D122" s="180" t="s">
        <v>135</v>
      </c>
      <c r="E122" s="196" t="s">
        <v>5</v>
      </c>
      <c r="F122" s="197" t="s">
        <v>137</v>
      </c>
      <c r="H122" s="198">
        <v>4.2560000000000002</v>
      </c>
      <c r="I122" s="199"/>
      <c r="L122" s="195"/>
      <c r="M122" s="200"/>
      <c r="N122" s="201"/>
      <c r="O122" s="201"/>
      <c r="P122" s="201"/>
      <c r="Q122" s="201"/>
      <c r="R122" s="201"/>
      <c r="S122" s="201"/>
      <c r="T122" s="202"/>
      <c r="AT122" s="196" t="s">
        <v>135</v>
      </c>
      <c r="AU122" s="196" t="s">
        <v>85</v>
      </c>
      <c r="AV122" s="13" t="s">
        <v>133</v>
      </c>
      <c r="AW122" s="13" t="s">
        <v>36</v>
      </c>
      <c r="AX122" s="13" t="s">
        <v>78</v>
      </c>
      <c r="AY122" s="196" t="s">
        <v>129</v>
      </c>
    </row>
    <row r="123" spans="2:65" s="1" customFormat="1" ht="25.5" customHeight="1">
      <c r="B123" s="166"/>
      <c r="C123" s="167" t="s">
        <v>179</v>
      </c>
      <c r="D123" s="167" t="s">
        <v>130</v>
      </c>
      <c r="E123" s="168" t="s">
        <v>180</v>
      </c>
      <c r="F123" s="169" t="s">
        <v>181</v>
      </c>
      <c r="G123" s="170" t="s">
        <v>174</v>
      </c>
      <c r="H123" s="171">
        <v>4.2560000000000002</v>
      </c>
      <c r="I123" s="172"/>
      <c r="J123" s="173">
        <f>ROUND(I123*H123,2)</f>
        <v>0</v>
      </c>
      <c r="K123" s="169" t="s">
        <v>142</v>
      </c>
      <c r="L123" s="41"/>
      <c r="M123" s="174" t="s">
        <v>5</v>
      </c>
      <c r="N123" s="175" t="s">
        <v>44</v>
      </c>
      <c r="O123" s="42"/>
      <c r="P123" s="176">
        <f>O123*H123</f>
        <v>0</v>
      </c>
      <c r="Q123" s="176">
        <v>0</v>
      </c>
      <c r="R123" s="176">
        <f>Q123*H123</f>
        <v>0</v>
      </c>
      <c r="S123" s="176">
        <v>0</v>
      </c>
      <c r="T123" s="177">
        <f>S123*H123</f>
        <v>0</v>
      </c>
      <c r="AR123" s="24" t="s">
        <v>133</v>
      </c>
      <c r="AT123" s="24" t="s">
        <v>130</v>
      </c>
      <c r="AU123" s="24" t="s">
        <v>85</v>
      </c>
      <c r="AY123" s="24" t="s">
        <v>129</v>
      </c>
      <c r="BE123" s="178">
        <f>IF(N123="základní",J123,0)</f>
        <v>0</v>
      </c>
      <c r="BF123" s="178">
        <f>IF(N123="snížená",J123,0)</f>
        <v>0</v>
      </c>
      <c r="BG123" s="178">
        <f>IF(N123="zákl. přenesená",J123,0)</f>
        <v>0</v>
      </c>
      <c r="BH123" s="178">
        <f>IF(N123="sníž. přenesená",J123,0)</f>
        <v>0</v>
      </c>
      <c r="BI123" s="178">
        <f>IF(N123="nulová",J123,0)</f>
        <v>0</v>
      </c>
      <c r="BJ123" s="24" t="s">
        <v>78</v>
      </c>
      <c r="BK123" s="178">
        <f>ROUND(I123*H123,2)</f>
        <v>0</v>
      </c>
      <c r="BL123" s="24" t="s">
        <v>133</v>
      </c>
      <c r="BM123" s="24" t="s">
        <v>182</v>
      </c>
    </row>
    <row r="124" spans="2:65" s="1" customFormat="1" ht="67.5">
      <c r="B124" s="41"/>
      <c r="D124" s="180" t="s">
        <v>144</v>
      </c>
      <c r="F124" s="205" t="s">
        <v>176</v>
      </c>
      <c r="I124" s="206"/>
      <c r="L124" s="41"/>
      <c r="M124" s="207"/>
      <c r="N124" s="42"/>
      <c r="O124" s="42"/>
      <c r="P124" s="42"/>
      <c r="Q124" s="42"/>
      <c r="R124" s="42"/>
      <c r="S124" s="42"/>
      <c r="T124" s="70"/>
      <c r="AT124" s="24" t="s">
        <v>144</v>
      </c>
      <c r="AU124" s="24" t="s">
        <v>85</v>
      </c>
    </row>
    <row r="125" spans="2:65" s="10" customFormat="1" ht="29.85" customHeight="1">
      <c r="B125" s="155"/>
      <c r="D125" s="156" t="s">
        <v>72</v>
      </c>
      <c r="E125" s="203" t="s">
        <v>165</v>
      </c>
      <c r="F125" s="203" t="s">
        <v>183</v>
      </c>
      <c r="I125" s="158"/>
      <c r="J125" s="204">
        <f>BK125</f>
        <v>0</v>
      </c>
      <c r="L125" s="155"/>
      <c r="M125" s="160"/>
      <c r="N125" s="161"/>
      <c r="O125" s="161"/>
      <c r="P125" s="162">
        <f>SUM(P126:P136)</f>
        <v>0</v>
      </c>
      <c r="Q125" s="161"/>
      <c r="R125" s="162">
        <f>SUM(R126:R136)</f>
        <v>4.5373744199999999</v>
      </c>
      <c r="S125" s="161"/>
      <c r="T125" s="163">
        <f>SUM(T126:T136)</f>
        <v>0</v>
      </c>
      <c r="AR125" s="156" t="s">
        <v>78</v>
      </c>
      <c r="AT125" s="164" t="s">
        <v>72</v>
      </c>
      <c r="AU125" s="164" t="s">
        <v>78</v>
      </c>
      <c r="AY125" s="156" t="s">
        <v>129</v>
      </c>
      <c r="BK125" s="165">
        <f>SUM(BK126:BK136)</f>
        <v>0</v>
      </c>
    </row>
    <row r="126" spans="2:65" s="1" customFormat="1" ht="25.5" customHeight="1">
      <c r="B126" s="166"/>
      <c r="C126" s="167" t="s">
        <v>184</v>
      </c>
      <c r="D126" s="167" t="s">
        <v>130</v>
      </c>
      <c r="E126" s="168" t="s">
        <v>185</v>
      </c>
      <c r="F126" s="169" t="s">
        <v>186</v>
      </c>
      <c r="G126" s="170" t="s">
        <v>174</v>
      </c>
      <c r="H126" s="171">
        <v>34.101999999999997</v>
      </c>
      <c r="I126" s="172"/>
      <c r="J126" s="173">
        <f>ROUND(I126*H126,2)</f>
        <v>0</v>
      </c>
      <c r="K126" s="169" t="s">
        <v>142</v>
      </c>
      <c r="L126" s="41"/>
      <c r="M126" s="174" t="s">
        <v>5</v>
      </c>
      <c r="N126" s="175" t="s">
        <v>44</v>
      </c>
      <c r="O126" s="42"/>
      <c r="P126" s="176">
        <f>O126*H126</f>
        <v>0</v>
      </c>
      <c r="Q126" s="176">
        <v>1.455E-2</v>
      </c>
      <c r="R126" s="176">
        <f>Q126*H126</f>
        <v>0.49618409999999996</v>
      </c>
      <c r="S126" s="176">
        <v>0</v>
      </c>
      <c r="T126" s="177">
        <f>S126*H126</f>
        <v>0</v>
      </c>
      <c r="AR126" s="24" t="s">
        <v>133</v>
      </c>
      <c r="AT126" s="24" t="s">
        <v>130</v>
      </c>
      <c r="AU126" s="24" t="s">
        <v>85</v>
      </c>
      <c r="AY126" s="24" t="s">
        <v>129</v>
      </c>
      <c r="BE126" s="178">
        <f>IF(N126="základní",J126,0)</f>
        <v>0</v>
      </c>
      <c r="BF126" s="178">
        <f>IF(N126="snížená",J126,0)</f>
        <v>0</v>
      </c>
      <c r="BG126" s="178">
        <f>IF(N126="zákl. přenesená",J126,0)</f>
        <v>0</v>
      </c>
      <c r="BH126" s="178">
        <f>IF(N126="sníž. přenesená",J126,0)</f>
        <v>0</v>
      </c>
      <c r="BI126" s="178">
        <f>IF(N126="nulová",J126,0)</f>
        <v>0</v>
      </c>
      <c r="BJ126" s="24" t="s">
        <v>78</v>
      </c>
      <c r="BK126" s="178">
        <f>ROUND(I126*H126,2)</f>
        <v>0</v>
      </c>
      <c r="BL126" s="24" t="s">
        <v>133</v>
      </c>
      <c r="BM126" s="24" t="s">
        <v>187</v>
      </c>
    </row>
    <row r="127" spans="2:65" s="12" customFormat="1">
      <c r="B127" s="187"/>
      <c r="D127" s="180" t="s">
        <v>135</v>
      </c>
      <c r="E127" s="188" t="s">
        <v>5</v>
      </c>
      <c r="F127" s="189" t="s">
        <v>188</v>
      </c>
      <c r="H127" s="190">
        <v>34.101999999999997</v>
      </c>
      <c r="I127" s="191"/>
      <c r="L127" s="187"/>
      <c r="M127" s="192"/>
      <c r="N127" s="193"/>
      <c r="O127" s="193"/>
      <c r="P127" s="193"/>
      <c r="Q127" s="193"/>
      <c r="R127" s="193"/>
      <c r="S127" s="193"/>
      <c r="T127" s="194"/>
      <c r="AT127" s="188" t="s">
        <v>135</v>
      </c>
      <c r="AU127" s="188" t="s">
        <v>85</v>
      </c>
      <c r="AV127" s="12" t="s">
        <v>85</v>
      </c>
      <c r="AW127" s="12" t="s">
        <v>36</v>
      </c>
      <c r="AX127" s="12" t="s">
        <v>73</v>
      </c>
      <c r="AY127" s="188" t="s">
        <v>129</v>
      </c>
    </row>
    <row r="128" spans="2:65" s="13" customFormat="1">
      <c r="B128" s="195"/>
      <c r="D128" s="180" t="s">
        <v>135</v>
      </c>
      <c r="E128" s="196" t="s">
        <v>5</v>
      </c>
      <c r="F128" s="197" t="s">
        <v>137</v>
      </c>
      <c r="H128" s="198">
        <v>34.101999999999997</v>
      </c>
      <c r="I128" s="199"/>
      <c r="L128" s="195"/>
      <c r="M128" s="200"/>
      <c r="N128" s="201"/>
      <c r="O128" s="201"/>
      <c r="P128" s="201"/>
      <c r="Q128" s="201"/>
      <c r="R128" s="201"/>
      <c r="S128" s="201"/>
      <c r="T128" s="202"/>
      <c r="AT128" s="196" t="s">
        <v>135</v>
      </c>
      <c r="AU128" s="196" t="s">
        <v>85</v>
      </c>
      <c r="AV128" s="13" t="s">
        <v>133</v>
      </c>
      <c r="AW128" s="13" t="s">
        <v>36</v>
      </c>
      <c r="AX128" s="13" t="s">
        <v>78</v>
      </c>
      <c r="AY128" s="196" t="s">
        <v>129</v>
      </c>
    </row>
    <row r="129" spans="2:65" s="1" customFormat="1" ht="25.5" customHeight="1">
      <c r="B129" s="166"/>
      <c r="C129" s="167" t="s">
        <v>189</v>
      </c>
      <c r="D129" s="167" t="s">
        <v>130</v>
      </c>
      <c r="E129" s="168" t="s">
        <v>190</v>
      </c>
      <c r="F129" s="169" t="s">
        <v>191</v>
      </c>
      <c r="G129" s="170" t="s">
        <v>141</v>
      </c>
      <c r="H129" s="171">
        <v>126.53400000000001</v>
      </c>
      <c r="I129" s="172"/>
      <c r="J129" s="173">
        <f>ROUND(I129*H129,2)</f>
        <v>0</v>
      </c>
      <c r="K129" s="169" t="s">
        <v>142</v>
      </c>
      <c r="L129" s="41"/>
      <c r="M129" s="174" t="s">
        <v>5</v>
      </c>
      <c r="N129" s="175" t="s">
        <v>44</v>
      </c>
      <c r="O129" s="42"/>
      <c r="P129" s="176">
        <f>O129*H129</f>
        <v>0</v>
      </c>
      <c r="Q129" s="176">
        <v>2.0650000000000002E-2</v>
      </c>
      <c r="R129" s="176">
        <f>Q129*H129</f>
        <v>2.6129271000000003</v>
      </c>
      <c r="S129" s="176">
        <v>0</v>
      </c>
      <c r="T129" s="177">
        <f>S129*H129</f>
        <v>0</v>
      </c>
      <c r="AR129" s="24" t="s">
        <v>133</v>
      </c>
      <c r="AT129" s="24" t="s">
        <v>130</v>
      </c>
      <c r="AU129" s="24" t="s">
        <v>85</v>
      </c>
      <c r="AY129" s="24" t="s">
        <v>129</v>
      </c>
      <c r="BE129" s="178">
        <f>IF(N129="základní",J129,0)</f>
        <v>0</v>
      </c>
      <c r="BF129" s="178">
        <f>IF(N129="snížená",J129,0)</f>
        <v>0</v>
      </c>
      <c r="BG129" s="178">
        <f>IF(N129="zákl. přenesená",J129,0)</f>
        <v>0</v>
      </c>
      <c r="BH129" s="178">
        <f>IF(N129="sníž. přenesená",J129,0)</f>
        <v>0</v>
      </c>
      <c r="BI129" s="178">
        <f>IF(N129="nulová",J129,0)</f>
        <v>0</v>
      </c>
      <c r="BJ129" s="24" t="s">
        <v>78</v>
      </c>
      <c r="BK129" s="178">
        <f>ROUND(I129*H129,2)</f>
        <v>0</v>
      </c>
      <c r="BL129" s="24" t="s">
        <v>133</v>
      </c>
      <c r="BM129" s="24" t="s">
        <v>192</v>
      </c>
    </row>
    <row r="130" spans="2:65" s="11" customFormat="1">
      <c r="B130" s="179"/>
      <c r="D130" s="180" t="s">
        <v>135</v>
      </c>
      <c r="E130" s="181" t="s">
        <v>5</v>
      </c>
      <c r="F130" s="182" t="s">
        <v>193</v>
      </c>
      <c r="H130" s="181" t="s">
        <v>5</v>
      </c>
      <c r="I130" s="183"/>
      <c r="L130" s="179"/>
      <c r="M130" s="184"/>
      <c r="N130" s="185"/>
      <c r="O130" s="185"/>
      <c r="P130" s="185"/>
      <c r="Q130" s="185"/>
      <c r="R130" s="185"/>
      <c r="S130" s="185"/>
      <c r="T130" s="186"/>
      <c r="AT130" s="181" t="s">
        <v>135</v>
      </c>
      <c r="AU130" s="181" t="s">
        <v>85</v>
      </c>
      <c r="AV130" s="11" t="s">
        <v>78</v>
      </c>
      <c r="AW130" s="11" t="s">
        <v>36</v>
      </c>
      <c r="AX130" s="11" t="s">
        <v>73</v>
      </c>
      <c r="AY130" s="181" t="s">
        <v>129</v>
      </c>
    </row>
    <row r="131" spans="2:65" s="12" customFormat="1">
      <c r="B131" s="187"/>
      <c r="D131" s="180" t="s">
        <v>135</v>
      </c>
      <c r="E131" s="188" t="s">
        <v>5</v>
      </c>
      <c r="F131" s="189" t="s">
        <v>194</v>
      </c>
      <c r="H131" s="190">
        <v>126.53400000000001</v>
      </c>
      <c r="I131" s="191"/>
      <c r="L131" s="187"/>
      <c r="M131" s="192"/>
      <c r="N131" s="193"/>
      <c r="O131" s="193"/>
      <c r="P131" s="193"/>
      <c r="Q131" s="193"/>
      <c r="R131" s="193"/>
      <c r="S131" s="193"/>
      <c r="T131" s="194"/>
      <c r="AT131" s="188" t="s">
        <v>135</v>
      </c>
      <c r="AU131" s="188" t="s">
        <v>85</v>
      </c>
      <c r="AV131" s="12" t="s">
        <v>85</v>
      </c>
      <c r="AW131" s="12" t="s">
        <v>36</v>
      </c>
      <c r="AX131" s="12" t="s">
        <v>73</v>
      </c>
      <c r="AY131" s="188" t="s">
        <v>129</v>
      </c>
    </row>
    <row r="132" spans="2:65" s="13" customFormat="1">
      <c r="B132" s="195"/>
      <c r="D132" s="180" t="s">
        <v>135</v>
      </c>
      <c r="E132" s="196" t="s">
        <v>5</v>
      </c>
      <c r="F132" s="197" t="s">
        <v>137</v>
      </c>
      <c r="H132" s="198">
        <v>126.53400000000001</v>
      </c>
      <c r="I132" s="199"/>
      <c r="L132" s="195"/>
      <c r="M132" s="200"/>
      <c r="N132" s="201"/>
      <c r="O132" s="201"/>
      <c r="P132" s="201"/>
      <c r="Q132" s="201"/>
      <c r="R132" s="201"/>
      <c r="S132" s="201"/>
      <c r="T132" s="202"/>
      <c r="AT132" s="196" t="s">
        <v>135</v>
      </c>
      <c r="AU132" s="196" t="s">
        <v>85</v>
      </c>
      <c r="AV132" s="13" t="s">
        <v>133</v>
      </c>
      <c r="AW132" s="13" t="s">
        <v>36</v>
      </c>
      <c r="AX132" s="13" t="s">
        <v>78</v>
      </c>
      <c r="AY132" s="196" t="s">
        <v>129</v>
      </c>
    </row>
    <row r="133" spans="2:65" s="1" customFormat="1" ht="25.5" customHeight="1">
      <c r="B133" s="166"/>
      <c r="C133" s="167" t="s">
        <v>195</v>
      </c>
      <c r="D133" s="167" t="s">
        <v>130</v>
      </c>
      <c r="E133" s="168" t="s">
        <v>196</v>
      </c>
      <c r="F133" s="169" t="s">
        <v>197</v>
      </c>
      <c r="G133" s="170" t="s">
        <v>154</v>
      </c>
      <c r="H133" s="171">
        <v>0.63300000000000001</v>
      </c>
      <c r="I133" s="172"/>
      <c r="J133" s="173">
        <f>ROUND(I133*H133,2)</f>
        <v>0</v>
      </c>
      <c r="K133" s="169" t="s">
        <v>142</v>
      </c>
      <c r="L133" s="41"/>
      <c r="M133" s="174" t="s">
        <v>5</v>
      </c>
      <c r="N133" s="175" t="s">
        <v>44</v>
      </c>
      <c r="O133" s="42"/>
      <c r="P133" s="176">
        <f>O133*H133</f>
        <v>0</v>
      </c>
      <c r="Q133" s="176">
        <v>2.2563399999999998</v>
      </c>
      <c r="R133" s="176">
        <f>Q133*H133</f>
        <v>1.4282632199999998</v>
      </c>
      <c r="S133" s="176">
        <v>0</v>
      </c>
      <c r="T133" s="177">
        <f>S133*H133</f>
        <v>0</v>
      </c>
      <c r="AR133" s="24" t="s">
        <v>133</v>
      </c>
      <c r="AT133" s="24" t="s">
        <v>130</v>
      </c>
      <c r="AU133" s="24" t="s">
        <v>85</v>
      </c>
      <c r="AY133" s="24" t="s">
        <v>129</v>
      </c>
      <c r="BE133" s="178">
        <f>IF(N133="základní",J133,0)</f>
        <v>0</v>
      </c>
      <c r="BF133" s="178">
        <f>IF(N133="snížená",J133,0)</f>
        <v>0</v>
      </c>
      <c r="BG133" s="178">
        <f>IF(N133="zákl. přenesená",J133,0)</f>
        <v>0</v>
      </c>
      <c r="BH133" s="178">
        <f>IF(N133="sníž. přenesená",J133,0)</f>
        <v>0</v>
      </c>
      <c r="BI133" s="178">
        <f>IF(N133="nulová",J133,0)</f>
        <v>0</v>
      </c>
      <c r="BJ133" s="24" t="s">
        <v>78</v>
      </c>
      <c r="BK133" s="178">
        <f>ROUND(I133*H133,2)</f>
        <v>0</v>
      </c>
      <c r="BL133" s="24" t="s">
        <v>133</v>
      </c>
      <c r="BM133" s="24" t="s">
        <v>198</v>
      </c>
    </row>
    <row r="134" spans="2:65" s="11" customFormat="1">
      <c r="B134" s="179"/>
      <c r="D134" s="180" t="s">
        <v>135</v>
      </c>
      <c r="E134" s="181" t="s">
        <v>5</v>
      </c>
      <c r="F134" s="182" t="s">
        <v>199</v>
      </c>
      <c r="H134" s="181" t="s">
        <v>5</v>
      </c>
      <c r="I134" s="183"/>
      <c r="L134" s="179"/>
      <c r="M134" s="184"/>
      <c r="N134" s="185"/>
      <c r="O134" s="185"/>
      <c r="P134" s="185"/>
      <c r="Q134" s="185"/>
      <c r="R134" s="185"/>
      <c r="S134" s="185"/>
      <c r="T134" s="186"/>
      <c r="AT134" s="181" t="s">
        <v>135</v>
      </c>
      <c r="AU134" s="181" t="s">
        <v>85</v>
      </c>
      <c r="AV134" s="11" t="s">
        <v>78</v>
      </c>
      <c r="AW134" s="11" t="s">
        <v>36</v>
      </c>
      <c r="AX134" s="11" t="s">
        <v>73</v>
      </c>
      <c r="AY134" s="181" t="s">
        <v>129</v>
      </c>
    </row>
    <row r="135" spans="2:65" s="12" customFormat="1">
      <c r="B135" s="187"/>
      <c r="D135" s="180" t="s">
        <v>135</v>
      </c>
      <c r="E135" s="188" t="s">
        <v>5</v>
      </c>
      <c r="F135" s="189" t="s">
        <v>200</v>
      </c>
      <c r="H135" s="190">
        <v>0.63300000000000001</v>
      </c>
      <c r="I135" s="191"/>
      <c r="L135" s="187"/>
      <c r="M135" s="192"/>
      <c r="N135" s="193"/>
      <c r="O135" s="193"/>
      <c r="P135" s="193"/>
      <c r="Q135" s="193"/>
      <c r="R135" s="193"/>
      <c r="S135" s="193"/>
      <c r="T135" s="194"/>
      <c r="AT135" s="188" t="s">
        <v>135</v>
      </c>
      <c r="AU135" s="188" t="s">
        <v>85</v>
      </c>
      <c r="AV135" s="12" t="s">
        <v>85</v>
      </c>
      <c r="AW135" s="12" t="s">
        <v>36</v>
      </c>
      <c r="AX135" s="12" t="s">
        <v>73</v>
      </c>
      <c r="AY135" s="188" t="s">
        <v>129</v>
      </c>
    </row>
    <row r="136" spans="2:65" s="13" customFormat="1">
      <c r="B136" s="195"/>
      <c r="D136" s="180" t="s">
        <v>135</v>
      </c>
      <c r="E136" s="196" t="s">
        <v>5</v>
      </c>
      <c r="F136" s="197" t="s">
        <v>137</v>
      </c>
      <c r="H136" s="198">
        <v>0.63300000000000001</v>
      </c>
      <c r="I136" s="199"/>
      <c r="L136" s="195"/>
      <c r="M136" s="200"/>
      <c r="N136" s="201"/>
      <c r="O136" s="201"/>
      <c r="P136" s="201"/>
      <c r="Q136" s="201"/>
      <c r="R136" s="201"/>
      <c r="S136" s="201"/>
      <c r="T136" s="202"/>
      <c r="AT136" s="196" t="s">
        <v>135</v>
      </c>
      <c r="AU136" s="196" t="s">
        <v>85</v>
      </c>
      <c r="AV136" s="13" t="s">
        <v>133</v>
      </c>
      <c r="AW136" s="13" t="s">
        <v>36</v>
      </c>
      <c r="AX136" s="13" t="s">
        <v>78</v>
      </c>
      <c r="AY136" s="196" t="s">
        <v>129</v>
      </c>
    </row>
    <row r="137" spans="2:65" s="10" customFormat="1" ht="29.85" customHeight="1">
      <c r="B137" s="155"/>
      <c r="D137" s="156" t="s">
        <v>72</v>
      </c>
      <c r="E137" s="203" t="s">
        <v>184</v>
      </c>
      <c r="F137" s="203" t="s">
        <v>201</v>
      </c>
      <c r="I137" s="158"/>
      <c r="J137" s="204">
        <f>BK137</f>
        <v>0</v>
      </c>
      <c r="L137" s="155"/>
      <c r="M137" s="160"/>
      <c r="N137" s="161"/>
      <c r="O137" s="161"/>
      <c r="P137" s="162">
        <f>SUM(P138:P176)</f>
        <v>0</v>
      </c>
      <c r="Q137" s="161"/>
      <c r="R137" s="162">
        <f>SUM(R138:R176)</f>
        <v>0.27068451999999998</v>
      </c>
      <c r="S137" s="161"/>
      <c r="T137" s="163">
        <f>SUM(T138:T176)</f>
        <v>11.935</v>
      </c>
      <c r="AR137" s="156" t="s">
        <v>78</v>
      </c>
      <c r="AT137" s="164" t="s">
        <v>72</v>
      </c>
      <c r="AU137" s="164" t="s">
        <v>78</v>
      </c>
      <c r="AY137" s="156" t="s">
        <v>129</v>
      </c>
      <c r="BK137" s="165">
        <f>SUM(BK138:BK176)</f>
        <v>0</v>
      </c>
    </row>
    <row r="138" spans="2:65" s="1" customFormat="1" ht="25.5" customHeight="1">
      <c r="B138" s="166"/>
      <c r="C138" s="167" t="s">
        <v>202</v>
      </c>
      <c r="D138" s="167" t="s">
        <v>130</v>
      </c>
      <c r="E138" s="168" t="s">
        <v>203</v>
      </c>
      <c r="F138" s="169" t="s">
        <v>204</v>
      </c>
      <c r="G138" s="170" t="s">
        <v>205</v>
      </c>
      <c r="H138" s="171">
        <v>3</v>
      </c>
      <c r="I138" s="172"/>
      <c r="J138" s="173">
        <f>ROUND(I138*H138,2)</f>
        <v>0</v>
      </c>
      <c r="K138" s="169" t="s">
        <v>142</v>
      </c>
      <c r="L138" s="41"/>
      <c r="M138" s="174" t="s">
        <v>5</v>
      </c>
      <c r="N138" s="175" t="s">
        <v>44</v>
      </c>
      <c r="O138" s="42"/>
      <c r="P138" s="176">
        <f>O138*H138</f>
        <v>0</v>
      </c>
      <c r="Q138" s="176">
        <v>0</v>
      </c>
      <c r="R138" s="176">
        <f>Q138*H138</f>
        <v>0</v>
      </c>
      <c r="S138" s="176">
        <v>0</v>
      </c>
      <c r="T138" s="177">
        <f>S138*H138</f>
        <v>0</v>
      </c>
      <c r="AR138" s="24" t="s">
        <v>133</v>
      </c>
      <c r="AT138" s="24" t="s">
        <v>130</v>
      </c>
      <c r="AU138" s="24" t="s">
        <v>85</v>
      </c>
      <c r="AY138" s="24" t="s">
        <v>129</v>
      </c>
      <c r="BE138" s="178">
        <f>IF(N138="základní",J138,0)</f>
        <v>0</v>
      </c>
      <c r="BF138" s="178">
        <f>IF(N138="snížená",J138,0)</f>
        <v>0</v>
      </c>
      <c r="BG138" s="178">
        <f>IF(N138="zákl. přenesená",J138,0)</f>
        <v>0</v>
      </c>
      <c r="BH138" s="178">
        <f>IF(N138="sníž. přenesená",J138,0)</f>
        <v>0</v>
      </c>
      <c r="BI138" s="178">
        <f>IF(N138="nulová",J138,0)</f>
        <v>0</v>
      </c>
      <c r="BJ138" s="24" t="s">
        <v>78</v>
      </c>
      <c r="BK138" s="178">
        <f>ROUND(I138*H138,2)</f>
        <v>0</v>
      </c>
      <c r="BL138" s="24" t="s">
        <v>133</v>
      </c>
      <c r="BM138" s="24" t="s">
        <v>206</v>
      </c>
    </row>
    <row r="139" spans="2:65" s="1" customFormat="1" ht="27">
      <c r="B139" s="41"/>
      <c r="D139" s="180" t="s">
        <v>144</v>
      </c>
      <c r="F139" s="205" t="s">
        <v>207</v>
      </c>
      <c r="I139" s="206"/>
      <c r="L139" s="41"/>
      <c r="M139" s="207"/>
      <c r="N139" s="42"/>
      <c r="O139" s="42"/>
      <c r="P139" s="42"/>
      <c r="Q139" s="42"/>
      <c r="R139" s="42"/>
      <c r="S139" s="42"/>
      <c r="T139" s="70"/>
      <c r="AT139" s="24" t="s">
        <v>144</v>
      </c>
      <c r="AU139" s="24" t="s">
        <v>85</v>
      </c>
    </row>
    <row r="140" spans="2:65" s="1" customFormat="1" ht="25.5" customHeight="1">
      <c r="B140" s="166"/>
      <c r="C140" s="167" t="s">
        <v>208</v>
      </c>
      <c r="D140" s="167" t="s">
        <v>130</v>
      </c>
      <c r="E140" s="168" t="s">
        <v>209</v>
      </c>
      <c r="F140" s="169" t="s">
        <v>210</v>
      </c>
      <c r="G140" s="170" t="s">
        <v>205</v>
      </c>
      <c r="H140" s="171">
        <v>90</v>
      </c>
      <c r="I140" s="172"/>
      <c r="J140" s="173">
        <f>ROUND(I140*H140,2)</f>
        <v>0</v>
      </c>
      <c r="K140" s="169" t="s">
        <v>142</v>
      </c>
      <c r="L140" s="41"/>
      <c r="M140" s="174" t="s">
        <v>5</v>
      </c>
      <c r="N140" s="175" t="s">
        <v>44</v>
      </c>
      <c r="O140" s="42"/>
      <c r="P140" s="176">
        <f>O140*H140</f>
        <v>0</v>
      </c>
      <c r="Q140" s="176">
        <v>0</v>
      </c>
      <c r="R140" s="176">
        <f>Q140*H140</f>
        <v>0</v>
      </c>
      <c r="S140" s="176">
        <v>0</v>
      </c>
      <c r="T140" s="177">
        <f>S140*H140</f>
        <v>0</v>
      </c>
      <c r="AR140" s="24" t="s">
        <v>133</v>
      </c>
      <c r="AT140" s="24" t="s">
        <v>130</v>
      </c>
      <c r="AU140" s="24" t="s">
        <v>85</v>
      </c>
      <c r="AY140" s="24" t="s">
        <v>129</v>
      </c>
      <c r="BE140" s="178">
        <f>IF(N140="základní",J140,0)</f>
        <v>0</v>
      </c>
      <c r="BF140" s="178">
        <f>IF(N140="snížená",J140,0)</f>
        <v>0</v>
      </c>
      <c r="BG140" s="178">
        <f>IF(N140="zákl. přenesená",J140,0)</f>
        <v>0</v>
      </c>
      <c r="BH140" s="178">
        <f>IF(N140="sníž. přenesená",J140,0)</f>
        <v>0</v>
      </c>
      <c r="BI140" s="178">
        <f>IF(N140="nulová",J140,0)</f>
        <v>0</v>
      </c>
      <c r="BJ140" s="24" t="s">
        <v>78</v>
      </c>
      <c r="BK140" s="178">
        <f>ROUND(I140*H140,2)</f>
        <v>0</v>
      </c>
      <c r="BL140" s="24" t="s">
        <v>133</v>
      </c>
      <c r="BM140" s="24" t="s">
        <v>211</v>
      </c>
    </row>
    <row r="141" spans="2:65" s="1" customFormat="1" ht="27">
      <c r="B141" s="41"/>
      <c r="D141" s="180" t="s">
        <v>144</v>
      </c>
      <c r="F141" s="205" t="s">
        <v>207</v>
      </c>
      <c r="I141" s="206"/>
      <c r="L141" s="41"/>
      <c r="M141" s="207"/>
      <c r="N141" s="42"/>
      <c r="O141" s="42"/>
      <c r="P141" s="42"/>
      <c r="Q141" s="42"/>
      <c r="R141" s="42"/>
      <c r="S141" s="42"/>
      <c r="T141" s="70"/>
      <c r="AT141" s="24" t="s">
        <v>144</v>
      </c>
      <c r="AU141" s="24" t="s">
        <v>85</v>
      </c>
    </row>
    <row r="142" spans="2:65" s="12" customFormat="1">
      <c r="B142" s="187"/>
      <c r="D142" s="180" t="s">
        <v>135</v>
      </c>
      <c r="F142" s="189" t="s">
        <v>212</v>
      </c>
      <c r="H142" s="190">
        <v>90</v>
      </c>
      <c r="I142" s="191"/>
      <c r="L142" s="187"/>
      <c r="M142" s="192"/>
      <c r="N142" s="193"/>
      <c r="O142" s="193"/>
      <c r="P142" s="193"/>
      <c r="Q142" s="193"/>
      <c r="R142" s="193"/>
      <c r="S142" s="193"/>
      <c r="T142" s="194"/>
      <c r="AT142" s="188" t="s">
        <v>135</v>
      </c>
      <c r="AU142" s="188" t="s">
        <v>85</v>
      </c>
      <c r="AV142" s="12" t="s">
        <v>85</v>
      </c>
      <c r="AW142" s="12" t="s">
        <v>6</v>
      </c>
      <c r="AX142" s="12" t="s">
        <v>78</v>
      </c>
      <c r="AY142" s="188" t="s">
        <v>129</v>
      </c>
    </row>
    <row r="143" spans="2:65" s="1" customFormat="1" ht="16.5" customHeight="1">
      <c r="B143" s="166"/>
      <c r="C143" s="167" t="s">
        <v>213</v>
      </c>
      <c r="D143" s="167" t="s">
        <v>130</v>
      </c>
      <c r="E143" s="168" t="s">
        <v>214</v>
      </c>
      <c r="F143" s="169" t="s">
        <v>215</v>
      </c>
      <c r="G143" s="170" t="s">
        <v>205</v>
      </c>
      <c r="H143" s="171">
        <v>2</v>
      </c>
      <c r="I143" s="172"/>
      <c r="J143" s="173">
        <f>ROUND(I143*H143,2)</f>
        <v>0</v>
      </c>
      <c r="K143" s="169" t="s">
        <v>142</v>
      </c>
      <c r="L143" s="41"/>
      <c r="M143" s="174" t="s">
        <v>5</v>
      </c>
      <c r="N143" s="175" t="s">
        <v>44</v>
      </c>
      <c r="O143" s="42"/>
      <c r="P143" s="176">
        <f>O143*H143</f>
        <v>0</v>
      </c>
      <c r="Q143" s="176">
        <v>0</v>
      </c>
      <c r="R143" s="176">
        <f>Q143*H143</f>
        <v>0</v>
      </c>
      <c r="S143" s="176">
        <v>0</v>
      </c>
      <c r="T143" s="177">
        <f>S143*H143</f>
        <v>0</v>
      </c>
      <c r="AR143" s="24" t="s">
        <v>133</v>
      </c>
      <c r="AT143" s="24" t="s">
        <v>130</v>
      </c>
      <c r="AU143" s="24" t="s">
        <v>85</v>
      </c>
      <c r="AY143" s="24" t="s">
        <v>129</v>
      </c>
      <c r="BE143" s="178">
        <f>IF(N143="základní",J143,0)</f>
        <v>0</v>
      </c>
      <c r="BF143" s="178">
        <f>IF(N143="snížená",J143,0)</f>
        <v>0</v>
      </c>
      <c r="BG143" s="178">
        <f>IF(N143="zákl. přenesená",J143,0)</f>
        <v>0</v>
      </c>
      <c r="BH143" s="178">
        <f>IF(N143="sníž. přenesená",J143,0)</f>
        <v>0</v>
      </c>
      <c r="BI143" s="178">
        <f>IF(N143="nulová",J143,0)</f>
        <v>0</v>
      </c>
      <c r="BJ143" s="24" t="s">
        <v>78</v>
      </c>
      <c r="BK143" s="178">
        <f>ROUND(I143*H143,2)</f>
        <v>0</v>
      </c>
      <c r="BL143" s="24" t="s">
        <v>133</v>
      </c>
      <c r="BM143" s="24" t="s">
        <v>216</v>
      </c>
    </row>
    <row r="144" spans="2:65" s="1" customFormat="1" ht="16.5" customHeight="1">
      <c r="B144" s="166"/>
      <c r="C144" s="167" t="s">
        <v>11</v>
      </c>
      <c r="D144" s="167" t="s">
        <v>130</v>
      </c>
      <c r="E144" s="168" t="s">
        <v>217</v>
      </c>
      <c r="F144" s="169" t="s">
        <v>218</v>
      </c>
      <c r="G144" s="170" t="s">
        <v>205</v>
      </c>
      <c r="H144" s="171">
        <v>2</v>
      </c>
      <c r="I144" s="172"/>
      <c r="J144" s="173">
        <f>ROUND(I144*H144,2)</f>
        <v>0</v>
      </c>
      <c r="K144" s="169" t="s">
        <v>142</v>
      </c>
      <c r="L144" s="41"/>
      <c r="M144" s="174" t="s">
        <v>5</v>
      </c>
      <c r="N144" s="175" t="s">
        <v>44</v>
      </c>
      <c r="O144" s="42"/>
      <c r="P144" s="176">
        <f>O144*H144</f>
        <v>0</v>
      </c>
      <c r="Q144" s="176">
        <v>0</v>
      </c>
      <c r="R144" s="176">
        <f>Q144*H144</f>
        <v>0</v>
      </c>
      <c r="S144" s="176">
        <v>0</v>
      </c>
      <c r="T144" s="177">
        <f>S144*H144</f>
        <v>0</v>
      </c>
      <c r="AR144" s="24" t="s">
        <v>133</v>
      </c>
      <c r="AT144" s="24" t="s">
        <v>130</v>
      </c>
      <c r="AU144" s="24" t="s">
        <v>85</v>
      </c>
      <c r="AY144" s="24" t="s">
        <v>129</v>
      </c>
      <c r="BE144" s="178">
        <f>IF(N144="základní",J144,0)</f>
        <v>0</v>
      </c>
      <c r="BF144" s="178">
        <f>IF(N144="snížená",J144,0)</f>
        <v>0</v>
      </c>
      <c r="BG144" s="178">
        <f>IF(N144="zákl. přenesená",J144,0)</f>
        <v>0</v>
      </c>
      <c r="BH144" s="178">
        <f>IF(N144="sníž. přenesená",J144,0)</f>
        <v>0</v>
      </c>
      <c r="BI144" s="178">
        <f>IF(N144="nulová",J144,0)</f>
        <v>0</v>
      </c>
      <c r="BJ144" s="24" t="s">
        <v>78</v>
      </c>
      <c r="BK144" s="178">
        <f>ROUND(I144*H144,2)</f>
        <v>0</v>
      </c>
      <c r="BL144" s="24" t="s">
        <v>133</v>
      </c>
      <c r="BM144" s="24" t="s">
        <v>219</v>
      </c>
    </row>
    <row r="145" spans="2:65" s="1" customFormat="1" ht="38.25" customHeight="1">
      <c r="B145" s="166"/>
      <c r="C145" s="167" t="s">
        <v>220</v>
      </c>
      <c r="D145" s="167" t="s">
        <v>130</v>
      </c>
      <c r="E145" s="168" t="s">
        <v>221</v>
      </c>
      <c r="F145" s="169" t="s">
        <v>222</v>
      </c>
      <c r="G145" s="170" t="s">
        <v>174</v>
      </c>
      <c r="H145" s="171">
        <v>113.672</v>
      </c>
      <c r="I145" s="172"/>
      <c r="J145" s="173">
        <f>ROUND(I145*H145,2)</f>
        <v>0</v>
      </c>
      <c r="K145" s="169" t="s">
        <v>142</v>
      </c>
      <c r="L145" s="41"/>
      <c r="M145" s="174" t="s">
        <v>5</v>
      </c>
      <c r="N145" s="175" t="s">
        <v>44</v>
      </c>
      <c r="O145" s="42"/>
      <c r="P145" s="176">
        <f>O145*H145</f>
        <v>0</v>
      </c>
      <c r="Q145" s="176">
        <v>0</v>
      </c>
      <c r="R145" s="176">
        <f>Q145*H145</f>
        <v>0</v>
      </c>
      <c r="S145" s="176">
        <v>0</v>
      </c>
      <c r="T145" s="177">
        <f>S145*H145</f>
        <v>0</v>
      </c>
      <c r="AR145" s="24" t="s">
        <v>133</v>
      </c>
      <c r="AT145" s="24" t="s">
        <v>130</v>
      </c>
      <c r="AU145" s="24" t="s">
        <v>85</v>
      </c>
      <c r="AY145" s="24" t="s">
        <v>129</v>
      </c>
      <c r="BE145" s="178">
        <f>IF(N145="základní",J145,0)</f>
        <v>0</v>
      </c>
      <c r="BF145" s="178">
        <f>IF(N145="snížená",J145,0)</f>
        <v>0</v>
      </c>
      <c r="BG145" s="178">
        <f>IF(N145="zákl. přenesená",J145,0)</f>
        <v>0</v>
      </c>
      <c r="BH145" s="178">
        <f>IF(N145="sníž. přenesená",J145,0)</f>
        <v>0</v>
      </c>
      <c r="BI145" s="178">
        <f>IF(N145="nulová",J145,0)</f>
        <v>0</v>
      </c>
      <c r="BJ145" s="24" t="s">
        <v>78</v>
      </c>
      <c r="BK145" s="178">
        <f>ROUND(I145*H145,2)</f>
        <v>0</v>
      </c>
      <c r="BL145" s="24" t="s">
        <v>133</v>
      </c>
      <c r="BM145" s="24" t="s">
        <v>223</v>
      </c>
    </row>
    <row r="146" spans="2:65" s="1" customFormat="1" ht="81">
      <c r="B146" s="41"/>
      <c r="D146" s="180" t="s">
        <v>144</v>
      </c>
      <c r="F146" s="205" t="s">
        <v>224</v>
      </c>
      <c r="I146" s="206"/>
      <c r="L146" s="41"/>
      <c r="M146" s="207"/>
      <c r="N146" s="42"/>
      <c r="O146" s="42"/>
      <c r="P146" s="42"/>
      <c r="Q146" s="42"/>
      <c r="R146" s="42"/>
      <c r="S146" s="42"/>
      <c r="T146" s="70"/>
      <c r="AT146" s="24" t="s">
        <v>144</v>
      </c>
      <c r="AU146" s="24" t="s">
        <v>85</v>
      </c>
    </row>
    <row r="147" spans="2:65" s="12" customFormat="1">
      <c r="B147" s="187"/>
      <c r="D147" s="180" t="s">
        <v>135</v>
      </c>
      <c r="E147" s="188" t="s">
        <v>5</v>
      </c>
      <c r="F147" s="189" t="s">
        <v>225</v>
      </c>
      <c r="H147" s="190">
        <v>113.672</v>
      </c>
      <c r="I147" s="191"/>
      <c r="L147" s="187"/>
      <c r="M147" s="192"/>
      <c r="N147" s="193"/>
      <c r="O147" s="193"/>
      <c r="P147" s="193"/>
      <c r="Q147" s="193"/>
      <c r="R147" s="193"/>
      <c r="S147" s="193"/>
      <c r="T147" s="194"/>
      <c r="AT147" s="188" t="s">
        <v>135</v>
      </c>
      <c r="AU147" s="188" t="s">
        <v>85</v>
      </c>
      <c r="AV147" s="12" t="s">
        <v>85</v>
      </c>
      <c r="AW147" s="12" t="s">
        <v>36</v>
      </c>
      <c r="AX147" s="12" t="s">
        <v>73</v>
      </c>
      <c r="AY147" s="188" t="s">
        <v>129</v>
      </c>
    </row>
    <row r="148" spans="2:65" s="13" customFormat="1">
      <c r="B148" s="195"/>
      <c r="D148" s="180" t="s">
        <v>135</v>
      </c>
      <c r="E148" s="196" t="s">
        <v>5</v>
      </c>
      <c r="F148" s="197" t="s">
        <v>137</v>
      </c>
      <c r="H148" s="198">
        <v>113.672</v>
      </c>
      <c r="I148" s="199"/>
      <c r="L148" s="195"/>
      <c r="M148" s="200"/>
      <c r="N148" s="201"/>
      <c r="O148" s="201"/>
      <c r="P148" s="201"/>
      <c r="Q148" s="201"/>
      <c r="R148" s="201"/>
      <c r="S148" s="201"/>
      <c r="T148" s="202"/>
      <c r="AT148" s="196" t="s">
        <v>135</v>
      </c>
      <c r="AU148" s="196" t="s">
        <v>85</v>
      </c>
      <c r="AV148" s="13" t="s">
        <v>133</v>
      </c>
      <c r="AW148" s="13" t="s">
        <v>36</v>
      </c>
      <c r="AX148" s="13" t="s">
        <v>78</v>
      </c>
      <c r="AY148" s="196" t="s">
        <v>129</v>
      </c>
    </row>
    <row r="149" spans="2:65" s="1" customFormat="1" ht="25.5" customHeight="1">
      <c r="B149" s="166"/>
      <c r="C149" s="167" t="s">
        <v>226</v>
      </c>
      <c r="D149" s="167" t="s">
        <v>130</v>
      </c>
      <c r="E149" s="168" t="s">
        <v>227</v>
      </c>
      <c r="F149" s="169" t="s">
        <v>228</v>
      </c>
      <c r="G149" s="170" t="s">
        <v>174</v>
      </c>
      <c r="H149" s="171">
        <v>6820.32</v>
      </c>
      <c r="I149" s="172"/>
      <c r="J149" s="173">
        <f>ROUND(I149*H149,2)</f>
        <v>0</v>
      </c>
      <c r="K149" s="169" t="s">
        <v>142</v>
      </c>
      <c r="L149" s="41"/>
      <c r="M149" s="174" t="s">
        <v>5</v>
      </c>
      <c r="N149" s="175" t="s">
        <v>44</v>
      </c>
      <c r="O149" s="42"/>
      <c r="P149" s="176">
        <f>O149*H149</f>
        <v>0</v>
      </c>
      <c r="Q149" s="176">
        <v>0</v>
      </c>
      <c r="R149" s="176">
        <f>Q149*H149</f>
        <v>0</v>
      </c>
      <c r="S149" s="176">
        <v>0</v>
      </c>
      <c r="T149" s="177">
        <f>S149*H149</f>
        <v>0</v>
      </c>
      <c r="AR149" s="24" t="s">
        <v>133</v>
      </c>
      <c r="AT149" s="24" t="s">
        <v>130</v>
      </c>
      <c r="AU149" s="24" t="s">
        <v>85</v>
      </c>
      <c r="AY149" s="24" t="s">
        <v>129</v>
      </c>
      <c r="BE149" s="178">
        <f>IF(N149="základní",J149,0)</f>
        <v>0</v>
      </c>
      <c r="BF149" s="178">
        <f>IF(N149="snížená",J149,0)</f>
        <v>0</v>
      </c>
      <c r="BG149" s="178">
        <f>IF(N149="zákl. přenesená",J149,0)</f>
        <v>0</v>
      </c>
      <c r="BH149" s="178">
        <f>IF(N149="sníž. přenesená",J149,0)</f>
        <v>0</v>
      </c>
      <c r="BI149" s="178">
        <f>IF(N149="nulová",J149,0)</f>
        <v>0</v>
      </c>
      <c r="BJ149" s="24" t="s">
        <v>78</v>
      </c>
      <c r="BK149" s="178">
        <f>ROUND(I149*H149,2)</f>
        <v>0</v>
      </c>
      <c r="BL149" s="24" t="s">
        <v>133</v>
      </c>
      <c r="BM149" s="24" t="s">
        <v>229</v>
      </c>
    </row>
    <row r="150" spans="2:65" s="1" customFormat="1" ht="81">
      <c r="B150" s="41"/>
      <c r="D150" s="180" t="s">
        <v>144</v>
      </c>
      <c r="F150" s="205" t="s">
        <v>224</v>
      </c>
      <c r="I150" s="206"/>
      <c r="L150" s="41"/>
      <c r="M150" s="207"/>
      <c r="N150" s="42"/>
      <c r="O150" s="42"/>
      <c r="P150" s="42"/>
      <c r="Q150" s="42"/>
      <c r="R150" s="42"/>
      <c r="S150" s="42"/>
      <c r="T150" s="70"/>
      <c r="AT150" s="24" t="s">
        <v>144</v>
      </c>
      <c r="AU150" s="24" t="s">
        <v>85</v>
      </c>
    </row>
    <row r="151" spans="2:65" s="12" customFormat="1">
      <c r="B151" s="187"/>
      <c r="D151" s="180" t="s">
        <v>135</v>
      </c>
      <c r="F151" s="189" t="s">
        <v>230</v>
      </c>
      <c r="H151" s="190">
        <v>6820.32</v>
      </c>
      <c r="I151" s="191"/>
      <c r="L151" s="187"/>
      <c r="M151" s="192"/>
      <c r="N151" s="193"/>
      <c r="O151" s="193"/>
      <c r="P151" s="193"/>
      <c r="Q151" s="193"/>
      <c r="R151" s="193"/>
      <c r="S151" s="193"/>
      <c r="T151" s="194"/>
      <c r="AT151" s="188" t="s">
        <v>135</v>
      </c>
      <c r="AU151" s="188" t="s">
        <v>85</v>
      </c>
      <c r="AV151" s="12" t="s">
        <v>85</v>
      </c>
      <c r="AW151" s="12" t="s">
        <v>6</v>
      </c>
      <c r="AX151" s="12" t="s">
        <v>78</v>
      </c>
      <c r="AY151" s="188" t="s">
        <v>129</v>
      </c>
    </row>
    <row r="152" spans="2:65" s="1" customFormat="1" ht="38.25" customHeight="1">
      <c r="B152" s="166"/>
      <c r="C152" s="167" t="s">
        <v>231</v>
      </c>
      <c r="D152" s="167" t="s">
        <v>130</v>
      </c>
      <c r="E152" s="168" t="s">
        <v>232</v>
      </c>
      <c r="F152" s="169" t="s">
        <v>233</v>
      </c>
      <c r="G152" s="170" t="s">
        <v>174</v>
      </c>
      <c r="H152" s="171">
        <v>113.672</v>
      </c>
      <c r="I152" s="172"/>
      <c r="J152" s="173">
        <f>ROUND(I152*H152,2)</f>
        <v>0</v>
      </c>
      <c r="K152" s="169" t="s">
        <v>142</v>
      </c>
      <c r="L152" s="41"/>
      <c r="M152" s="174" t="s">
        <v>5</v>
      </c>
      <c r="N152" s="175" t="s">
        <v>44</v>
      </c>
      <c r="O152" s="42"/>
      <c r="P152" s="176">
        <f>O152*H152</f>
        <v>0</v>
      </c>
      <c r="Q152" s="176">
        <v>0</v>
      </c>
      <c r="R152" s="176">
        <f>Q152*H152</f>
        <v>0</v>
      </c>
      <c r="S152" s="176">
        <v>0</v>
      </c>
      <c r="T152" s="177">
        <f>S152*H152</f>
        <v>0</v>
      </c>
      <c r="AR152" s="24" t="s">
        <v>133</v>
      </c>
      <c r="AT152" s="24" t="s">
        <v>130</v>
      </c>
      <c r="AU152" s="24" t="s">
        <v>85</v>
      </c>
      <c r="AY152" s="24" t="s">
        <v>129</v>
      </c>
      <c r="BE152" s="178">
        <f>IF(N152="základní",J152,0)</f>
        <v>0</v>
      </c>
      <c r="BF152" s="178">
        <f>IF(N152="snížená",J152,0)</f>
        <v>0</v>
      </c>
      <c r="BG152" s="178">
        <f>IF(N152="zákl. přenesená",J152,0)</f>
        <v>0</v>
      </c>
      <c r="BH152" s="178">
        <f>IF(N152="sníž. přenesená",J152,0)</f>
        <v>0</v>
      </c>
      <c r="BI152" s="178">
        <f>IF(N152="nulová",J152,0)</f>
        <v>0</v>
      </c>
      <c r="BJ152" s="24" t="s">
        <v>78</v>
      </c>
      <c r="BK152" s="178">
        <f>ROUND(I152*H152,2)</f>
        <v>0</v>
      </c>
      <c r="BL152" s="24" t="s">
        <v>133</v>
      </c>
      <c r="BM152" s="24" t="s">
        <v>234</v>
      </c>
    </row>
    <row r="153" spans="2:65" s="1" customFormat="1" ht="40.5">
      <c r="B153" s="41"/>
      <c r="D153" s="180" t="s">
        <v>144</v>
      </c>
      <c r="F153" s="205" t="s">
        <v>235</v>
      </c>
      <c r="I153" s="206"/>
      <c r="L153" s="41"/>
      <c r="M153" s="207"/>
      <c r="N153" s="42"/>
      <c r="O153" s="42"/>
      <c r="P153" s="42"/>
      <c r="Q153" s="42"/>
      <c r="R153" s="42"/>
      <c r="S153" s="42"/>
      <c r="T153" s="70"/>
      <c r="AT153" s="24" t="s">
        <v>144</v>
      </c>
      <c r="AU153" s="24" t="s">
        <v>85</v>
      </c>
    </row>
    <row r="154" spans="2:65" s="1" customFormat="1" ht="16.5" customHeight="1">
      <c r="B154" s="166"/>
      <c r="C154" s="167" t="s">
        <v>236</v>
      </c>
      <c r="D154" s="167" t="s">
        <v>130</v>
      </c>
      <c r="E154" s="168" t="s">
        <v>237</v>
      </c>
      <c r="F154" s="169" t="s">
        <v>238</v>
      </c>
      <c r="G154" s="170" t="s">
        <v>239</v>
      </c>
      <c r="H154" s="171">
        <v>1.137</v>
      </c>
      <c r="I154" s="172"/>
      <c r="J154" s="173">
        <f>ROUND(I154*H154,2)</f>
        <v>0</v>
      </c>
      <c r="K154" s="169" t="s">
        <v>5</v>
      </c>
      <c r="L154" s="41"/>
      <c r="M154" s="174" t="s">
        <v>5</v>
      </c>
      <c r="N154" s="175" t="s">
        <v>44</v>
      </c>
      <c r="O154" s="42"/>
      <c r="P154" s="176">
        <f>O154*H154</f>
        <v>0</v>
      </c>
      <c r="Q154" s="176">
        <v>0</v>
      </c>
      <c r="R154" s="176">
        <f>Q154*H154</f>
        <v>0</v>
      </c>
      <c r="S154" s="176">
        <v>0</v>
      </c>
      <c r="T154" s="177">
        <f>S154*H154</f>
        <v>0</v>
      </c>
      <c r="AR154" s="24" t="s">
        <v>133</v>
      </c>
      <c r="AT154" s="24" t="s">
        <v>130</v>
      </c>
      <c r="AU154" s="24" t="s">
        <v>85</v>
      </c>
      <c r="AY154" s="24" t="s">
        <v>129</v>
      </c>
      <c r="BE154" s="178">
        <f>IF(N154="základní",J154,0)</f>
        <v>0</v>
      </c>
      <c r="BF154" s="178">
        <f>IF(N154="snížená",J154,0)</f>
        <v>0</v>
      </c>
      <c r="BG154" s="178">
        <f>IF(N154="zákl. přenesená",J154,0)</f>
        <v>0</v>
      </c>
      <c r="BH154" s="178">
        <f>IF(N154="sníž. přenesená",J154,0)</f>
        <v>0</v>
      </c>
      <c r="BI154" s="178">
        <f>IF(N154="nulová",J154,0)</f>
        <v>0</v>
      </c>
      <c r="BJ154" s="24" t="s">
        <v>78</v>
      </c>
      <c r="BK154" s="178">
        <f>ROUND(I154*H154,2)</f>
        <v>0</v>
      </c>
      <c r="BL154" s="24" t="s">
        <v>133</v>
      </c>
      <c r="BM154" s="24" t="s">
        <v>240</v>
      </c>
    </row>
    <row r="155" spans="2:65" s="12" customFormat="1">
      <c r="B155" s="187"/>
      <c r="D155" s="180" t="s">
        <v>135</v>
      </c>
      <c r="E155" s="188" t="s">
        <v>5</v>
      </c>
      <c r="F155" s="189" t="s">
        <v>241</v>
      </c>
      <c r="H155" s="190">
        <v>1.137</v>
      </c>
      <c r="I155" s="191"/>
      <c r="L155" s="187"/>
      <c r="M155" s="192"/>
      <c r="N155" s="193"/>
      <c r="O155" s="193"/>
      <c r="P155" s="193"/>
      <c r="Q155" s="193"/>
      <c r="R155" s="193"/>
      <c r="S155" s="193"/>
      <c r="T155" s="194"/>
      <c r="AT155" s="188" t="s">
        <v>135</v>
      </c>
      <c r="AU155" s="188" t="s">
        <v>85</v>
      </c>
      <c r="AV155" s="12" t="s">
        <v>85</v>
      </c>
      <c r="AW155" s="12" t="s">
        <v>36</v>
      </c>
      <c r="AX155" s="12" t="s">
        <v>73</v>
      </c>
      <c r="AY155" s="188" t="s">
        <v>129</v>
      </c>
    </row>
    <row r="156" spans="2:65" s="13" customFormat="1">
      <c r="B156" s="195"/>
      <c r="D156" s="180" t="s">
        <v>135</v>
      </c>
      <c r="E156" s="196" t="s">
        <v>5</v>
      </c>
      <c r="F156" s="197" t="s">
        <v>137</v>
      </c>
      <c r="H156" s="198">
        <v>1.137</v>
      </c>
      <c r="I156" s="199"/>
      <c r="L156" s="195"/>
      <c r="M156" s="200"/>
      <c r="N156" s="201"/>
      <c r="O156" s="201"/>
      <c r="P156" s="201"/>
      <c r="Q156" s="201"/>
      <c r="R156" s="201"/>
      <c r="S156" s="201"/>
      <c r="T156" s="202"/>
      <c r="AT156" s="196" t="s">
        <v>135</v>
      </c>
      <c r="AU156" s="196" t="s">
        <v>85</v>
      </c>
      <c r="AV156" s="13" t="s">
        <v>133</v>
      </c>
      <c r="AW156" s="13" t="s">
        <v>36</v>
      </c>
      <c r="AX156" s="13" t="s">
        <v>78</v>
      </c>
      <c r="AY156" s="196" t="s">
        <v>129</v>
      </c>
    </row>
    <row r="157" spans="2:65" s="1" customFormat="1" ht="25.5" customHeight="1">
      <c r="B157" s="166"/>
      <c r="C157" s="167" t="s">
        <v>242</v>
      </c>
      <c r="D157" s="167" t="s">
        <v>130</v>
      </c>
      <c r="E157" s="168" t="s">
        <v>243</v>
      </c>
      <c r="F157" s="169" t="s">
        <v>244</v>
      </c>
      <c r="G157" s="170" t="s">
        <v>239</v>
      </c>
      <c r="H157" s="171">
        <v>1.137</v>
      </c>
      <c r="I157" s="172"/>
      <c r="J157" s="173">
        <f>ROUND(I157*H157,2)</f>
        <v>0</v>
      </c>
      <c r="K157" s="169" t="s">
        <v>5</v>
      </c>
      <c r="L157" s="41"/>
      <c r="M157" s="174" t="s">
        <v>5</v>
      </c>
      <c r="N157" s="175" t="s">
        <v>44</v>
      </c>
      <c r="O157" s="42"/>
      <c r="P157" s="176">
        <f>O157*H157</f>
        <v>0</v>
      </c>
      <c r="Q157" s="176">
        <v>0</v>
      </c>
      <c r="R157" s="176">
        <f>Q157*H157</f>
        <v>0</v>
      </c>
      <c r="S157" s="176">
        <v>0</v>
      </c>
      <c r="T157" s="177">
        <f>S157*H157</f>
        <v>0</v>
      </c>
      <c r="AR157" s="24" t="s">
        <v>133</v>
      </c>
      <c r="AT157" s="24" t="s">
        <v>130</v>
      </c>
      <c r="AU157" s="24" t="s">
        <v>85</v>
      </c>
      <c r="AY157" s="24" t="s">
        <v>129</v>
      </c>
      <c r="BE157" s="178">
        <f>IF(N157="základní",J157,0)</f>
        <v>0</v>
      </c>
      <c r="BF157" s="178">
        <f>IF(N157="snížená",J157,0)</f>
        <v>0</v>
      </c>
      <c r="BG157" s="178">
        <f>IF(N157="zákl. přenesená",J157,0)</f>
        <v>0</v>
      </c>
      <c r="BH157" s="178">
        <f>IF(N157="sníž. přenesená",J157,0)</f>
        <v>0</v>
      </c>
      <c r="BI157" s="178">
        <f>IF(N157="nulová",J157,0)</f>
        <v>0</v>
      </c>
      <c r="BJ157" s="24" t="s">
        <v>78</v>
      </c>
      <c r="BK157" s="178">
        <f>ROUND(I157*H157,2)</f>
        <v>0</v>
      </c>
      <c r="BL157" s="24" t="s">
        <v>133</v>
      </c>
      <c r="BM157" s="24" t="s">
        <v>245</v>
      </c>
    </row>
    <row r="158" spans="2:65" s="1" customFormat="1" ht="25.5" customHeight="1">
      <c r="B158" s="166"/>
      <c r="C158" s="167" t="s">
        <v>10</v>
      </c>
      <c r="D158" s="167" t="s">
        <v>130</v>
      </c>
      <c r="E158" s="168" t="s">
        <v>246</v>
      </c>
      <c r="F158" s="169" t="s">
        <v>247</v>
      </c>
      <c r="G158" s="170" t="s">
        <v>174</v>
      </c>
      <c r="H158" s="171">
        <v>261.52300000000002</v>
      </c>
      <c r="I158" s="172"/>
      <c r="J158" s="173">
        <f>ROUND(I158*H158,2)</f>
        <v>0</v>
      </c>
      <c r="K158" s="169" t="s">
        <v>142</v>
      </c>
      <c r="L158" s="41"/>
      <c r="M158" s="174" t="s">
        <v>5</v>
      </c>
      <c r="N158" s="175" t="s">
        <v>44</v>
      </c>
      <c r="O158" s="42"/>
      <c r="P158" s="176">
        <f>O158*H158</f>
        <v>0</v>
      </c>
      <c r="Q158" s="176">
        <v>4.0000000000000003E-5</v>
      </c>
      <c r="R158" s="176">
        <f>Q158*H158</f>
        <v>1.0460920000000002E-2</v>
      </c>
      <c r="S158" s="176">
        <v>0</v>
      </c>
      <c r="T158" s="177">
        <f>S158*H158</f>
        <v>0</v>
      </c>
      <c r="AR158" s="24" t="s">
        <v>133</v>
      </c>
      <c r="AT158" s="24" t="s">
        <v>130</v>
      </c>
      <c r="AU158" s="24" t="s">
        <v>85</v>
      </c>
      <c r="AY158" s="24" t="s">
        <v>129</v>
      </c>
      <c r="BE158" s="178">
        <f>IF(N158="základní",J158,0)</f>
        <v>0</v>
      </c>
      <c r="BF158" s="178">
        <f>IF(N158="snížená",J158,0)</f>
        <v>0</v>
      </c>
      <c r="BG158" s="178">
        <f>IF(N158="zákl. přenesená",J158,0)</f>
        <v>0</v>
      </c>
      <c r="BH158" s="178">
        <f>IF(N158="sníž. přenesená",J158,0)</f>
        <v>0</v>
      </c>
      <c r="BI158" s="178">
        <f>IF(N158="nulová",J158,0)</f>
        <v>0</v>
      </c>
      <c r="BJ158" s="24" t="s">
        <v>78</v>
      </c>
      <c r="BK158" s="178">
        <f>ROUND(I158*H158,2)</f>
        <v>0</v>
      </c>
      <c r="BL158" s="24" t="s">
        <v>133</v>
      </c>
      <c r="BM158" s="24" t="s">
        <v>248</v>
      </c>
    </row>
    <row r="159" spans="2:65" s="1" customFormat="1" ht="175.5">
      <c r="B159" s="41"/>
      <c r="D159" s="180" t="s">
        <v>144</v>
      </c>
      <c r="F159" s="205" t="s">
        <v>249</v>
      </c>
      <c r="I159" s="206"/>
      <c r="L159" s="41"/>
      <c r="M159" s="207"/>
      <c r="N159" s="42"/>
      <c r="O159" s="42"/>
      <c r="P159" s="42"/>
      <c r="Q159" s="42"/>
      <c r="R159" s="42"/>
      <c r="S159" s="42"/>
      <c r="T159" s="70"/>
      <c r="AT159" s="24" t="s">
        <v>144</v>
      </c>
      <c r="AU159" s="24" t="s">
        <v>85</v>
      </c>
    </row>
    <row r="160" spans="2:65" s="12" customFormat="1">
      <c r="B160" s="187"/>
      <c r="D160" s="180" t="s">
        <v>135</v>
      </c>
      <c r="E160" s="188" t="s">
        <v>5</v>
      </c>
      <c r="F160" s="189" t="s">
        <v>250</v>
      </c>
      <c r="H160" s="190">
        <v>261.52300000000002</v>
      </c>
      <c r="I160" s="191"/>
      <c r="L160" s="187"/>
      <c r="M160" s="192"/>
      <c r="N160" s="193"/>
      <c r="O160" s="193"/>
      <c r="P160" s="193"/>
      <c r="Q160" s="193"/>
      <c r="R160" s="193"/>
      <c r="S160" s="193"/>
      <c r="T160" s="194"/>
      <c r="AT160" s="188" t="s">
        <v>135</v>
      </c>
      <c r="AU160" s="188" t="s">
        <v>85</v>
      </c>
      <c r="AV160" s="12" t="s">
        <v>85</v>
      </c>
      <c r="AW160" s="12" t="s">
        <v>36</v>
      </c>
      <c r="AX160" s="12" t="s">
        <v>73</v>
      </c>
      <c r="AY160" s="188" t="s">
        <v>129</v>
      </c>
    </row>
    <row r="161" spans="2:65" s="13" customFormat="1">
      <c r="B161" s="195"/>
      <c r="D161" s="180" t="s">
        <v>135</v>
      </c>
      <c r="E161" s="196" t="s">
        <v>5</v>
      </c>
      <c r="F161" s="197" t="s">
        <v>137</v>
      </c>
      <c r="H161" s="198">
        <v>261.52300000000002</v>
      </c>
      <c r="I161" s="199"/>
      <c r="L161" s="195"/>
      <c r="M161" s="200"/>
      <c r="N161" s="201"/>
      <c r="O161" s="201"/>
      <c r="P161" s="201"/>
      <c r="Q161" s="201"/>
      <c r="R161" s="201"/>
      <c r="S161" s="201"/>
      <c r="T161" s="202"/>
      <c r="AT161" s="196" t="s">
        <v>135</v>
      </c>
      <c r="AU161" s="196" t="s">
        <v>85</v>
      </c>
      <c r="AV161" s="13" t="s">
        <v>133</v>
      </c>
      <c r="AW161" s="13" t="s">
        <v>36</v>
      </c>
      <c r="AX161" s="13" t="s">
        <v>78</v>
      </c>
      <c r="AY161" s="196" t="s">
        <v>129</v>
      </c>
    </row>
    <row r="162" spans="2:65" s="1" customFormat="1" ht="16.5" customHeight="1">
      <c r="B162" s="166"/>
      <c r="C162" s="167" t="s">
        <v>251</v>
      </c>
      <c r="D162" s="167" t="s">
        <v>130</v>
      </c>
      <c r="E162" s="168" t="s">
        <v>252</v>
      </c>
      <c r="F162" s="169" t="s">
        <v>253</v>
      </c>
      <c r="G162" s="170" t="s">
        <v>254</v>
      </c>
      <c r="H162" s="171">
        <v>1</v>
      </c>
      <c r="I162" s="172"/>
      <c r="J162" s="173">
        <f>ROUND(I162*H162,2)</f>
        <v>0</v>
      </c>
      <c r="K162" s="169" t="s">
        <v>5</v>
      </c>
      <c r="L162" s="41"/>
      <c r="M162" s="174" t="s">
        <v>5</v>
      </c>
      <c r="N162" s="175" t="s">
        <v>44</v>
      </c>
      <c r="O162" s="42"/>
      <c r="P162" s="176">
        <f>O162*H162</f>
        <v>0</v>
      </c>
      <c r="Q162" s="176">
        <v>0</v>
      </c>
      <c r="R162" s="176">
        <f>Q162*H162</f>
        <v>0</v>
      </c>
      <c r="S162" s="176">
        <v>0</v>
      </c>
      <c r="T162" s="177">
        <f>S162*H162</f>
        <v>0</v>
      </c>
      <c r="AR162" s="24" t="s">
        <v>133</v>
      </c>
      <c r="AT162" s="24" t="s">
        <v>130</v>
      </c>
      <c r="AU162" s="24" t="s">
        <v>85</v>
      </c>
      <c r="AY162" s="24" t="s">
        <v>129</v>
      </c>
      <c r="BE162" s="178">
        <f>IF(N162="základní",J162,0)</f>
        <v>0</v>
      </c>
      <c r="BF162" s="178">
        <f>IF(N162="snížená",J162,0)</f>
        <v>0</v>
      </c>
      <c r="BG162" s="178">
        <f>IF(N162="zákl. přenesená",J162,0)</f>
        <v>0</v>
      </c>
      <c r="BH162" s="178">
        <f>IF(N162="sníž. přenesená",J162,0)</f>
        <v>0</v>
      </c>
      <c r="BI162" s="178">
        <f>IF(N162="nulová",J162,0)</f>
        <v>0</v>
      </c>
      <c r="BJ162" s="24" t="s">
        <v>78</v>
      </c>
      <c r="BK162" s="178">
        <f>ROUND(I162*H162,2)</f>
        <v>0</v>
      </c>
      <c r="BL162" s="24" t="s">
        <v>133</v>
      </c>
      <c r="BM162" s="24" t="s">
        <v>255</v>
      </c>
    </row>
    <row r="163" spans="2:65" s="1" customFormat="1" ht="175.5">
      <c r="B163" s="41"/>
      <c r="D163" s="180" t="s">
        <v>144</v>
      </c>
      <c r="F163" s="205" t="s">
        <v>256</v>
      </c>
      <c r="I163" s="206"/>
      <c r="L163" s="41"/>
      <c r="M163" s="207"/>
      <c r="N163" s="42"/>
      <c r="O163" s="42"/>
      <c r="P163" s="42"/>
      <c r="Q163" s="42"/>
      <c r="R163" s="42"/>
      <c r="S163" s="42"/>
      <c r="T163" s="70"/>
      <c r="AT163" s="24" t="s">
        <v>144</v>
      </c>
      <c r="AU163" s="24" t="s">
        <v>85</v>
      </c>
    </row>
    <row r="164" spans="2:65" s="1" customFormat="1" ht="25.5" customHeight="1">
      <c r="B164" s="166"/>
      <c r="C164" s="167" t="s">
        <v>257</v>
      </c>
      <c r="D164" s="167" t="s">
        <v>130</v>
      </c>
      <c r="E164" s="168" t="s">
        <v>258</v>
      </c>
      <c r="F164" s="169" t="s">
        <v>259</v>
      </c>
      <c r="G164" s="170" t="s">
        <v>205</v>
      </c>
      <c r="H164" s="171">
        <v>37</v>
      </c>
      <c r="I164" s="172"/>
      <c r="J164" s="173">
        <f>ROUND(I164*H164,2)</f>
        <v>0</v>
      </c>
      <c r="K164" s="169" t="s">
        <v>142</v>
      </c>
      <c r="L164" s="41"/>
      <c r="M164" s="174" t="s">
        <v>5</v>
      </c>
      <c r="N164" s="175" t="s">
        <v>44</v>
      </c>
      <c r="O164" s="42"/>
      <c r="P164" s="176">
        <f>O164*H164</f>
        <v>0</v>
      </c>
      <c r="Q164" s="176">
        <v>1.1E-4</v>
      </c>
      <c r="R164" s="176">
        <f>Q164*H164</f>
        <v>4.0699999999999998E-3</v>
      </c>
      <c r="S164" s="176">
        <v>0</v>
      </c>
      <c r="T164" s="177">
        <f>S164*H164</f>
        <v>0</v>
      </c>
      <c r="AR164" s="24" t="s">
        <v>133</v>
      </c>
      <c r="AT164" s="24" t="s">
        <v>130</v>
      </c>
      <c r="AU164" s="24" t="s">
        <v>85</v>
      </c>
      <c r="AY164" s="24" t="s">
        <v>129</v>
      </c>
      <c r="BE164" s="178">
        <f>IF(N164="základní",J164,0)</f>
        <v>0</v>
      </c>
      <c r="BF164" s="178">
        <f>IF(N164="snížená",J164,0)</f>
        <v>0</v>
      </c>
      <c r="BG164" s="178">
        <f>IF(N164="zákl. přenesená",J164,0)</f>
        <v>0</v>
      </c>
      <c r="BH164" s="178">
        <f>IF(N164="sníž. přenesená",J164,0)</f>
        <v>0</v>
      </c>
      <c r="BI164" s="178">
        <f>IF(N164="nulová",J164,0)</f>
        <v>0</v>
      </c>
      <c r="BJ164" s="24" t="s">
        <v>78</v>
      </c>
      <c r="BK164" s="178">
        <f>ROUND(I164*H164,2)</f>
        <v>0</v>
      </c>
      <c r="BL164" s="24" t="s">
        <v>133</v>
      </c>
      <c r="BM164" s="24" t="s">
        <v>260</v>
      </c>
    </row>
    <row r="165" spans="2:65" s="1" customFormat="1" ht="94.5">
      <c r="B165" s="41"/>
      <c r="D165" s="180" t="s">
        <v>144</v>
      </c>
      <c r="F165" s="205" t="s">
        <v>261</v>
      </c>
      <c r="I165" s="206"/>
      <c r="L165" s="41"/>
      <c r="M165" s="207"/>
      <c r="N165" s="42"/>
      <c r="O165" s="42"/>
      <c r="P165" s="42"/>
      <c r="Q165" s="42"/>
      <c r="R165" s="42"/>
      <c r="S165" s="42"/>
      <c r="T165" s="70"/>
      <c r="AT165" s="24" t="s">
        <v>144</v>
      </c>
      <c r="AU165" s="24" t="s">
        <v>85</v>
      </c>
    </row>
    <row r="166" spans="2:65" s="1" customFormat="1" ht="25.5" customHeight="1">
      <c r="B166" s="166"/>
      <c r="C166" s="167" t="s">
        <v>262</v>
      </c>
      <c r="D166" s="167" t="s">
        <v>130</v>
      </c>
      <c r="E166" s="168" t="s">
        <v>263</v>
      </c>
      <c r="F166" s="169" t="s">
        <v>264</v>
      </c>
      <c r="G166" s="170" t="s">
        <v>205</v>
      </c>
      <c r="H166" s="171">
        <v>37</v>
      </c>
      <c r="I166" s="172"/>
      <c r="J166" s="173">
        <f>ROUND(I166*H166,2)</f>
        <v>0</v>
      </c>
      <c r="K166" s="169" t="s">
        <v>142</v>
      </c>
      <c r="L166" s="41"/>
      <c r="M166" s="174" t="s">
        <v>5</v>
      </c>
      <c r="N166" s="175" t="s">
        <v>44</v>
      </c>
      <c r="O166" s="42"/>
      <c r="P166" s="176">
        <f>O166*H166</f>
        <v>0</v>
      </c>
      <c r="Q166" s="176">
        <v>2.4000000000000001E-4</v>
      </c>
      <c r="R166" s="176">
        <f>Q166*H166</f>
        <v>8.8800000000000007E-3</v>
      </c>
      <c r="S166" s="176">
        <v>0</v>
      </c>
      <c r="T166" s="177">
        <f>S166*H166</f>
        <v>0</v>
      </c>
      <c r="AR166" s="24" t="s">
        <v>133</v>
      </c>
      <c r="AT166" s="24" t="s">
        <v>130</v>
      </c>
      <c r="AU166" s="24" t="s">
        <v>85</v>
      </c>
      <c r="AY166" s="24" t="s">
        <v>129</v>
      </c>
      <c r="BE166" s="178">
        <f>IF(N166="základní",J166,0)</f>
        <v>0</v>
      </c>
      <c r="BF166" s="178">
        <f>IF(N166="snížená",J166,0)</f>
        <v>0</v>
      </c>
      <c r="BG166" s="178">
        <f>IF(N166="zákl. přenesená",J166,0)</f>
        <v>0</v>
      </c>
      <c r="BH166" s="178">
        <f>IF(N166="sníž. přenesená",J166,0)</f>
        <v>0</v>
      </c>
      <c r="BI166" s="178">
        <f>IF(N166="nulová",J166,0)</f>
        <v>0</v>
      </c>
      <c r="BJ166" s="24" t="s">
        <v>78</v>
      </c>
      <c r="BK166" s="178">
        <f>ROUND(I166*H166,2)</f>
        <v>0</v>
      </c>
      <c r="BL166" s="24" t="s">
        <v>133</v>
      </c>
      <c r="BM166" s="24" t="s">
        <v>265</v>
      </c>
    </row>
    <row r="167" spans="2:65" s="1" customFormat="1" ht="94.5">
      <c r="B167" s="41"/>
      <c r="D167" s="180" t="s">
        <v>144</v>
      </c>
      <c r="F167" s="205" t="s">
        <v>261</v>
      </c>
      <c r="I167" s="206"/>
      <c r="L167" s="41"/>
      <c r="M167" s="207"/>
      <c r="N167" s="42"/>
      <c r="O167" s="42"/>
      <c r="P167" s="42"/>
      <c r="Q167" s="42"/>
      <c r="R167" s="42"/>
      <c r="S167" s="42"/>
      <c r="T167" s="70"/>
      <c r="AT167" s="24" t="s">
        <v>144</v>
      </c>
      <c r="AU167" s="24" t="s">
        <v>85</v>
      </c>
    </row>
    <row r="168" spans="2:65" s="1" customFormat="1" ht="25.5" customHeight="1">
      <c r="B168" s="166"/>
      <c r="C168" s="167" t="s">
        <v>266</v>
      </c>
      <c r="D168" s="167" t="s">
        <v>130</v>
      </c>
      <c r="E168" s="168" t="s">
        <v>267</v>
      </c>
      <c r="F168" s="169" t="s">
        <v>268</v>
      </c>
      <c r="G168" s="170" t="s">
        <v>154</v>
      </c>
      <c r="H168" s="171">
        <v>8.5250000000000004</v>
      </c>
      <c r="I168" s="172"/>
      <c r="J168" s="173">
        <f>ROUND(I168*H168,2)</f>
        <v>0</v>
      </c>
      <c r="K168" s="169" t="s">
        <v>142</v>
      </c>
      <c r="L168" s="41"/>
      <c r="M168" s="174" t="s">
        <v>5</v>
      </c>
      <c r="N168" s="175" t="s">
        <v>44</v>
      </c>
      <c r="O168" s="42"/>
      <c r="P168" s="176">
        <f>O168*H168</f>
        <v>0</v>
      </c>
      <c r="Q168" s="176">
        <v>0</v>
      </c>
      <c r="R168" s="176">
        <f>Q168*H168</f>
        <v>0</v>
      </c>
      <c r="S168" s="176">
        <v>1.4</v>
      </c>
      <c r="T168" s="177">
        <f>S168*H168</f>
        <v>11.935</v>
      </c>
      <c r="AR168" s="24" t="s">
        <v>133</v>
      </c>
      <c r="AT168" s="24" t="s">
        <v>130</v>
      </c>
      <c r="AU168" s="24" t="s">
        <v>85</v>
      </c>
      <c r="AY168" s="24" t="s">
        <v>129</v>
      </c>
      <c r="BE168" s="178">
        <f>IF(N168="základní",J168,0)</f>
        <v>0</v>
      </c>
      <c r="BF168" s="178">
        <f>IF(N168="snížená",J168,0)</f>
        <v>0</v>
      </c>
      <c r="BG168" s="178">
        <f>IF(N168="zákl. přenesená",J168,0)</f>
        <v>0</v>
      </c>
      <c r="BH168" s="178">
        <f>IF(N168="sníž. přenesená",J168,0)</f>
        <v>0</v>
      </c>
      <c r="BI168" s="178">
        <f>IF(N168="nulová",J168,0)</f>
        <v>0</v>
      </c>
      <c r="BJ168" s="24" t="s">
        <v>78</v>
      </c>
      <c r="BK168" s="178">
        <f>ROUND(I168*H168,2)</f>
        <v>0</v>
      </c>
      <c r="BL168" s="24" t="s">
        <v>133</v>
      </c>
      <c r="BM168" s="24" t="s">
        <v>269</v>
      </c>
    </row>
    <row r="169" spans="2:65" s="11" customFormat="1">
      <c r="B169" s="179"/>
      <c r="D169" s="180" t="s">
        <v>135</v>
      </c>
      <c r="E169" s="181" t="s">
        <v>5</v>
      </c>
      <c r="F169" s="182" t="s">
        <v>270</v>
      </c>
      <c r="H169" s="181" t="s">
        <v>5</v>
      </c>
      <c r="I169" s="183"/>
      <c r="L169" s="179"/>
      <c r="M169" s="184"/>
      <c r="N169" s="185"/>
      <c r="O169" s="185"/>
      <c r="P169" s="185"/>
      <c r="Q169" s="185"/>
      <c r="R169" s="185"/>
      <c r="S169" s="185"/>
      <c r="T169" s="186"/>
      <c r="AT169" s="181" t="s">
        <v>135</v>
      </c>
      <c r="AU169" s="181" t="s">
        <v>85</v>
      </c>
      <c r="AV169" s="11" t="s">
        <v>78</v>
      </c>
      <c r="AW169" s="11" t="s">
        <v>36</v>
      </c>
      <c r="AX169" s="11" t="s">
        <v>73</v>
      </c>
      <c r="AY169" s="181" t="s">
        <v>129</v>
      </c>
    </row>
    <row r="170" spans="2:65" s="12" customFormat="1">
      <c r="B170" s="187"/>
      <c r="D170" s="180" t="s">
        <v>135</v>
      </c>
      <c r="E170" s="188" t="s">
        <v>5</v>
      </c>
      <c r="F170" s="189" t="s">
        <v>271</v>
      </c>
      <c r="H170" s="190">
        <v>8.5250000000000004</v>
      </c>
      <c r="I170" s="191"/>
      <c r="L170" s="187"/>
      <c r="M170" s="192"/>
      <c r="N170" s="193"/>
      <c r="O170" s="193"/>
      <c r="P170" s="193"/>
      <c r="Q170" s="193"/>
      <c r="R170" s="193"/>
      <c r="S170" s="193"/>
      <c r="T170" s="194"/>
      <c r="AT170" s="188" t="s">
        <v>135</v>
      </c>
      <c r="AU170" s="188" t="s">
        <v>85</v>
      </c>
      <c r="AV170" s="12" t="s">
        <v>85</v>
      </c>
      <c r="AW170" s="12" t="s">
        <v>36</v>
      </c>
      <c r="AX170" s="12" t="s">
        <v>73</v>
      </c>
      <c r="AY170" s="188" t="s">
        <v>129</v>
      </c>
    </row>
    <row r="171" spans="2:65" s="13" customFormat="1">
      <c r="B171" s="195"/>
      <c r="D171" s="180" t="s">
        <v>135</v>
      </c>
      <c r="E171" s="196" t="s">
        <v>5</v>
      </c>
      <c r="F171" s="197" t="s">
        <v>137</v>
      </c>
      <c r="H171" s="198">
        <v>8.5250000000000004</v>
      </c>
      <c r="I171" s="199"/>
      <c r="L171" s="195"/>
      <c r="M171" s="200"/>
      <c r="N171" s="201"/>
      <c r="O171" s="201"/>
      <c r="P171" s="201"/>
      <c r="Q171" s="201"/>
      <c r="R171" s="201"/>
      <c r="S171" s="201"/>
      <c r="T171" s="202"/>
      <c r="AT171" s="196" t="s">
        <v>135</v>
      </c>
      <c r="AU171" s="196" t="s">
        <v>85</v>
      </c>
      <c r="AV171" s="13" t="s">
        <v>133</v>
      </c>
      <c r="AW171" s="13" t="s">
        <v>36</v>
      </c>
      <c r="AX171" s="13" t="s">
        <v>78</v>
      </c>
      <c r="AY171" s="196" t="s">
        <v>129</v>
      </c>
    </row>
    <row r="172" spans="2:65" s="1" customFormat="1" ht="25.5" customHeight="1">
      <c r="B172" s="166"/>
      <c r="C172" s="167" t="s">
        <v>272</v>
      </c>
      <c r="D172" s="167" t="s">
        <v>130</v>
      </c>
      <c r="E172" s="168" t="s">
        <v>273</v>
      </c>
      <c r="F172" s="169" t="s">
        <v>274</v>
      </c>
      <c r="G172" s="170" t="s">
        <v>174</v>
      </c>
      <c r="H172" s="171">
        <v>21.28</v>
      </c>
      <c r="I172" s="172"/>
      <c r="J172" s="173">
        <f>ROUND(I172*H172,2)</f>
        <v>0</v>
      </c>
      <c r="K172" s="169" t="s">
        <v>142</v>
      </c>
      <c r="L172" s="41"/>
      <c r="M172" s="174" t="s">
        <v>5</v>
      </c>
      <c r="N172" s="175" t="s">
        <v>44</v>
      </c>
      <c r="O172" s="42"/>
      <c r="P172" s="176">
        <f>O172*H172</f>
        <v>0</v>
      </c>
      <c r="Q172" s="176">
        <v>1.162E-2</v>
      </c>
      <c r="R172" s="176">
        <f>Q172*H172</f>
        <v>0.24727360000000001</v>
      </c>
      <c r="S172" s="176">
        <v>0</v>
      </c>
      <c r="T172" s="177">
        <f>S172*H172</f>
        <v>0</v>
      </c>
      <c r="AR172" s="24" t="s">
        <v>133</v>
      </c>
      <c r="AT172" s="24" t="s">
        <v>130</v>
      </c>
      <c r="AU172" s="24" t="s">
        <v>85</v>
      </c>
      <c r="AY172" s="24" t="s">
        <v>129</v>
      </c>
      <c r="BE172" s="178">
        <f>IF(N172="základní",J172,0)</f>
        <v>0</v>
      </c>
      <c r="BF172" s="178">
        <f>IF(N172="snížená",J172,0)</f>
        <v>0</v>
      </c>
      <c r="BG172" s="178">
        <f>IF(N172="zákl. přenesená",J172,0)</f>
        <v>0</v>
      </c>
      <c r="BH172" s="178">
        <f>IF(N172="sníž. přenesená",J172,0)</f>
        <v>0</v>
      </c>
      <c r="BI172" s="178">
        <f>IF(N172="nulová",J172,0)</f>
        <v>0</v>
      </c>
      <c r="BJ172" s="24" t="s">
        <v>78</v>
      </c>
      <c r="BK172" s="178">
        <f>ROUND(I172*H172,2)</f>
        <v>0</v>
      </c>
      <c r="BL172" s="24" t="s">
        <v>133</v>
      </c>
      <c r="BM172" s="24" t="s">
        <v>275</v>
      </c>
    </row>
    <row r="173" spans="2:65" s="1" customFormat="1" ht="108">
      <c r="B173" s="41"/>
      <c r="D173" s="180" t="s">
        <v>144</v>
      </c>
      <c r="F173" s="205" t="s">
        <v>276</v>
      </c>
      <c r="I173" s="206"/>
      <c r="L173" s="41"/>
      <c r="M173" s="207"/>
      <c r="N173" s="42"/>
      <c r="O173" s="42"/>
      <c r="P173" s="42"/>
      <c r="Q173" s="42"/>
      <c r="R173" s="42"/>
      <c r="S173" s="42"/>
      <c r="T173" s="70"/>
      <c r="AT173" s="24" t="s">
        <v>144</v>
      </c>
      <c r="AU173" s="24" t="s">
        <v>85</v>
      </c>
    </row>
    <row r="174" spans="2:65" s="11" customFormat="1">
      <c r="B174" s="179"/>
      <c r="D174" s="180" t="s">
        <v>135</v>
      </c>
      <c r="E174" s="181" t="s">
        <v>5</v>
      </c>
      <c r="F174" s="182" t="s">
        <v>177</v>
      </c>
      <c r="H174" s="181" t="s">
        <v>5</v>
      </c>
      <c r="I174" s="183"/>
      <c r="L174" s="179"/>
      <c r="M174" s="184"/>
      <c r="N174" s="185"/>
      <c r="O174" s="185"/>
      <c r="P174" s="185"/>
      <c r="Q174" s="185"/>
      <c r="R174" s="185"/>
      <c r="S174" s="185"/>
      <c r="T174" s="186"/>
      <c r="AT174" s="181" t="s">
        <v>135</v>
      </c>
      <c r="AU174" s="181" t="s">
        <v>85</v>
      </c>
      <c r="AV174" s="11" t="s">
        <v>78</v>
      </c>
      <c r="AW174" s="11" t="s">
        <v>36</v>
      </c>
      <c r="AX174" s="11" t="s">
        <v>73</v>
      </c>
      <c r="AY174" s="181" t="s">
        <v>129</v>
      </c>
    </row>
    <row r="175" spans="2:65" s="12" customFormat="1">
      <c r="B175" s="187"/>
      <c r="D175" s="180" t="s">
        <v>135</v>
      </c>
      <c r="E175" s="188" t="s">
        <v>5</v>
      </c>
      <c r="F175" s="189" t="s">
        <v>277</v>
      </c>
      <c r="H175" s="190">
        <v>21.28</v>
      </c>
      <c r="I175" s="191"/>
      <c r="L175" s="187"/>
      <c r="M175" s="192"/>
      <c r="N175" s="193"/>
      <c r="O175" s="193"/>
      <c r="P175" s="193"/>
      <c r="Q175" s="193"/>
      <c r="R175" s="193"/>
      <c r="S175" s="193"/>
      <c r="T175" s="194"/>
      <c r="AT175" s="188" t="s">
        <v>135</v>
      </c>
      <c r="AU175" s="188" t="s">
        <v>85</v>
      </c>
      <c r="AV175" s="12" t="s">
        <v>85</v>
      </c>
      <c r="AW175" s="12" t="s">
        <v>36</v>
      </c>
      <c r="AX175" s="12" t="s">
        <v>73</v>
      </c>
      <c r="AY175" s="188" t="s">
        <v>129</v>
      </c>
    </row>
    <row r="176" spans="2:65" s="13" customFormat="1">
      <c r="B176" s="195"/>
      <c r="D176" s="180" t="s">
        <v>135</v>
      </c>
      <c r="E176" s="196" t="s">
        <v>5</v>
      </c>
      <c r="F176" s="197" t="s">
        <v>137</v>
      </c>
      <c r="H176" s="198">
        <v>21.28</v>
      </c>
      <c r="I176" s="199"/>
      <c r="L176" s="195"/>
      <c r="M176" s="200"/>
      <c r="N176" s="201"/>
      <c r="O176" s="201"/>
      <c r="P176" s="201"/>
      <c r="Q176" s="201"/>
      <c r="R176" s="201"/>
      <c r="S176" s="201"/>
      <c r="T176" s="202"/>
      <c r="AT176" s="196" t="s">
        <v>135</v>
      </c>
      <c r="AU176" s="196" t="s">
        <v>85</v>
      </c>
      <c r="AV176" s="13" t="s">
        <v>133</v>
      </c>
      <c r="AW176" s="13" t="s">
        <v>36</v>
      </c>
      <c r="AX176" s="13" t="s">
        <v>78</v>
      </c>
      <c r="AY176" s="196" t="s">
        <v>129</v>
      </c>
    </row>
    <row r="177" spans="2:65" s="10" customFormat="1" ht="29.85" customHeight="1">
      <c r="B177" s="155"/>
      <c r="D177" s="156" t="s">
        <v>72</v>
      </c>
      <c r="E177" s="203" t="s">
        <v>278</v>
      </c>
      <c r="F177" s="203" t="s">
        <v>279</v>
      </c>
      <c r="I177" s="158"/>
      <c r="J177" s="204">
        <f>BK177</f>
        <v>0</v>
      </c>
      <c r="L177" s="155"/>
      <c r="M177" s="160"/>
      <c r="N177" s="161"/>
      <c r="O177" s="161"/>
      <c r="P177" s="162">
        <f>SUM(P178:P190)</f>
        <v>0</v>
      </c>
      <c r="Q177" s="161"/>
      <c r="R177" s="162">
        <f>SUM(R178:R190)</f>
        <v>0</v>
      </c>
      <c r="S177" s="161"/>
      <c r="T177" s="163">
        <f>SUM(T178:T190)</f>
        <v>0</v>
      </c>
      <c r="AR177" s="156" t="s">
        <v>78</v>
      </c>
      <c r="AT177" s="164" t="s">
        <v>72</v>
      </c>
      <c r="AU177" s="164" t="s">
        <v>78</v>
      </c>
      <c r="AY177" s="156" t="s">
        <v>129</v>
      </c>
      <c r="BK177" s="165">
        <f>SUM(BK178:BK190)</f>
        <v>0</v>
      </c>
    </row>
    <row r="178" spans="2:65" s="1" customFormat="1" ht="38.25" customHeight="1">
      <c r="B178" s="166"/>
      <c r="C178" s="167" t="s">
        <v>280</v>
      </c>
      <c r="D178" s="167" t="s">
        <v>130</v>
      </c>
      <c r="E178" s="168" t="s">
        <v>281</v>
      </c>
      <c r="F178" s="169" t="s">
        <v>282</v>
      </c>
      <c r="G178" s="170" t="s">
        <v>239</v>
      </c>
      <c r="H178" s="171">
        <v>42.859000000000002</v>
      </c>
      <c r="I178" s="172"/>
      <c r="J178" s="173">
        <f>ROUND(I178*H178,2)</f>
        <v>0</v>
      </c>
      <c r="K178" s="169" t="s">
        <v>142</v>
      </c>
      <c r="L178" s="41"/>
      <c r="M178" s="174" t="s">
        <v>5</v>
      </c>
      <c r="N178" s="175" t="s">
        <v>44</v>
      </c>
      <c r="O178" s="42"/>
      <c r="P178" s="176">
        <f>O178*H178</f>
        <v>0</v>
      </c>
      <c r="Q178" s="176">
        <v>0</v>
      </c>
      <c r="R178" s="176">
        <f>Q178*H178</f>
        <v>0</v>
      </c>
      <c r="S178" s="176">
        <v>0</v>
      </c>
      <c r="T178" s="177">
        <f>S178*H178</f>
        <v>0</v>
      </c>
      <c r="AR178" s="24" t="s">
        <v>133</v>
      </c>
      <c r="AT178" s="24" t="s">
        <v>130</v>
      </c>
      <c r="AU178" s="24" t="s">
        <v>85</v>
      </c>
      <c r="AY178" s="24" t="s">
        <v>129</v>
      </c>
      <c r="BE178" s="178">
        <f>IF(N178="základní",J178,0)</f>
        <v>0</v>
      </c>
      <c r="BF178" s="178">
        <f>IF(N178="snížená",J178,0)</f>
        <v>0</v>
      </c>
      <c r="BG178" s="178">
        <f>IF(N178="zákl. přenesená",J178,0)</f>
        <v>0</v>
      </c>
      <c r="BH178" s="178">
        <f>IF(N178="sníž. přenesená",J178,0)</f>
        <v>0</v>
      </c>
      <c r="BI178" s="178">
        <f>IF(N178="nulová",J178,0)</f>
        <v>0</v>
      </c>
      <c r="BJ178" s="24" t="s">
        <v>78</v>
      </c>
      <c r="BK178" s="178">
        <f>ROUND(I178*H178,2)</f>
        <v>0</v>
      </c>
      <c r="BL178" s="24" t="s">
        <v>133</v>
      </c>
      <c r="BM178" s="24" t="s">
        <v>283</v>
      </c>
    </row>
    <row r="179" spans="2:65" s="1" customFormat="1" ht="121.5">
      <c r="B179" s="41"/>
      <c r="D179" s="180" t="s">
        <v>144</v>
      </c>
      <c r="F179" s="205" t="s">
        <v>284</v>
      </c>
      <c r="I179" s="206"/>
      <c r="L179" s="41"/>
      <c r="M179" s="207"/>
      <c r="N179" s="42"/>
      <c r="O179" s="42"/>
      <c r="P179" s="42"/>
      <c r="Q179" s="42"/>
      <c r="R179" s="42"/>
      <c r="S179" s="42"/>
      <c r="T179" s="70"/>
      <c r="AT179" s="24" t="s">
        <v>144</v>
      </c>
      <c r="AU179" s="24" t="s">
        <v>85</v>
      </c>
    </row>
    <row r="180" spans="2:65" s="1" customFormat="1" ht="25.5" customHeight="1">
      <c r="B180" s="166"/>
      <c r="C180" s="167" t="s">
        <v>285</v>
      </c>
      <c r="D180" s="167" t="s">
        <v>130</v>
      </c>
      <c r="E180" s="168" t="s">
        <v>286</v>
      </c>
      <c r="F180" s="169" t="s">
        <v>287</v>
      </c>
      <c r="G180" s="170" t="s">
        <v>239</v>
      </c>
      <c r="H180" s="171">
        <v>42.859000000000002</v>
      </c>
      <c r="I180" s="172"/>
      <c r="J180" s="173">
        <f>ROUND(I180*H180,2)</f>
        <v>0</v>
      </c>
      <c r="K180" s="169" t="s">
        <v>142</v>
      </c>
      <c r="L180" s="41"/>
      <c r="M180" s="174" t="s">
        <v>5</v>
      </c>
      <c r="N180" s="175" t="s">
        <v>44</v>
      </c>
      <c r="O180" s="42"/>
      <c r="P180" s="176">
        <f>O180*H180</f>
        <v>0</v>
      </c>
      <c r="Q180" s="176">
        <v>0</v>
      </c>
      <c r="R180" s="176">
        <f>Q180*H180</f>
        <v>0</v>
      </c>
      <c r="S180" s="176">
        <v>0</v>
      </c>
      <c r="T180" s="177">
        <f>S180*H180</f>
        <v>0</v>
      </c>
      <c r="AR180" s="24" t="s">
        <v>133</v>
      </c>
      <c r="AT180" s="24" t="s">
        <v>130</v>
      </c>
      <c r="AU180" s="24" t="s">
        <v>85</v>
      </c>
      <c r="AY180" s="24" t="s">
        <v>129</v>
      </c>
      <c r="BE180" s="178">
        <f>IF(N180="základní",J180,0)</f>
        <v>0</v>
      </c>
      <c r="BF180" s="178">
        <f>IF(N180="snížená",J180,0)</f>
        <v>0</v>
      </c>
      <c r="BG180" s="178">
        <f>IF(N180="zákl. přenesená",J180,0)</f>
        <v>0</v>
      </c>
      <c r="BH180" s="178">
        <f>IF(N180="sníž. přenesená",J180,0)</f>
        <v>0</v>
      </c>
      <c r="BI180" s="178">
        <f>IF(N180="nulová",J180,0)</f>
        <v>0</v>
      </c>
      <c r="BJ180" s="24" t="s">
        <v>78</v>
      </c>
      <c r="BK180" s="178">
        <f>ROUND(I180*H180,2)</f>
        <v>0</v>
      </c>
      <c r="BL180" s="24" t="s">
        <v>133</v>
      </c>
      <c r="BM180" s="24" t="s">
        <v>288</v>
      </c>
    </row>
    <row r="181" spans="2:65" s="1" customFormat="1" ht="81">
      <c r="B181" s="41"/>
      <c r="D181" s="180" t="s">
        <v>144</v>
      </c>
      <c r="F181" s="205" t="s">
        <v>289</v>
      </c>
      <c r="I181" s="206"/>
      <c r="L181" s="41"/>
      <c r="M181" s="207"/>
      <c r="N181" s="42"/>
      <c r="O181" s="42"/>
      <c r="P181" s="42"/>
      <c r="Q181" s="42"/>
      <c r="R181" s="42"/>
      <c r="S181" s="42"/>
      <c r="T181" s="70"/>
      <c r="AT181" s="24" t="s">
        <v>144</v>
      </c>
      <c r="AU181" s="24" t="s">
        <v>85</v>
      </c>
    </row>
    <row r="182" spans="2:65" s="1" customFormat="1" ht="25.5" customHeight="1">
      <c r="B182" s="166"/>
      <c r="C182" s="167" t="s">
        <v>290</v>
      </c>
      <c r="D182" s="167" t="s">
        <v>130</v>
      </c>
      <c r="E182" s="168" t="s">
        <v>291</v>
      </c>
      <c r="F182" s="169" t="s">
        <v>292</v>
      </c>
      <c r="G182" s="170" t="s">
        <v>239</v>
      </c>
      <c r="H182" s="171">
        <v>171.43600000000001</v>
      </c>
      <c r="I182" s="172"/>
      <c r="J182" s="173">
        <f>ROUND(I182*H182,2)</f>
        <v>0</v>
      </c>
      <c r="K182" s="169" t="s">
        <v>142</v>
      </c>
      <c r="L182" s="41"/>
      <c r="M182" s="174" t="s">
        <v>5</v>
      </c>
      <c r="N182" s="175" t="s">
        <v>44</v>
      </c>
      <c r="O182" s="42"/>
      <c r="P182" s="176">
        <f>O182*H182</f>
        <v>0</v>
      </c>
      <c r="Q182" s="176">
        <v>0</v>
      </c>
      <c r="R182" s="176">
        <f>Q182*H182</f>
        <v>0</v>
      </c>
      <c r="S182" s="176">
        <v>0</v>
      </c>
      <c r="T182" s="177">
        <f>S182*H182</f>
        <v>0</v>
      </c>
      <c r="AR182" s="24" t="s">
        <v>133</v>
      </c>
      <c r="AT182" s="24" t="s">
        <v>130</v>
      </c>
      <c r="AU182" s="24" t="s">
        <v>85</v>
      </c>
      <c r="AY182" s="24" t="s">
        <v>129</v>
      </c>
      <c r="BE182" s="178">
        <f>IF(N182="základní",J182,0)</f>
        <v>0</v>
      </c>
      <c r="BF182" s="178">
        <f>IF(N182="snížená",J182,0)</f>
        <v>0</v>
      </c>
      <c r="BG182" s="178">
        <f>IF(N182="zákl. přenesená",J182,0)</f>
        <v>0</v>
      </c>
      <c r="BH182" s="178">
        <f>IF(N182="sníž. přenesená",J182,0)</f>
        <v>0</v>
      </c>
      <c r="BI182" s="178">
        <f>IF(N182="nulová",J182,0)</f>
        <v>0</v>
      </c>
      <c r="BJ182" s="24" t="s">
        <v>78</v>
      </c>
      <c r="BK182" s="178">
        <f>ROUND(I182*H182,2)</f>
        <v>0</v>
      </c>
      <c r="BL182" s="24" t="s">
        <v>133</v>
      </c>
      <c r="BM182" s="24" t="s">
        <v>293</v>
      </c>
    </row>
    <row r="183" spans="2:65" s="1" customFormat="1" ht="81">
      <c r="B183" s="41"/>
      <c r="D183" s="180" t="s">
        <v>144</v>
      </c>
      <c r="F183" s="205" t="s">
        <v>289</v>
      </c>
      <c r="I183" s="206"/>
      <c r="L183" s="41"/>
      <c r="M183" s="207"/>
      <c r="N183" s="42"/>
      <c r="O183" s="42"/>
      <c r="P183" s="42"/>
      <c r="Q183" s="42"/>
      <c r="R183" s="42"/>
      <c r="S183" s="42"/>
      <c r="T183" s="70"/>
      <c r="AT183" s="24" t="s">
        <v>144</v>
      </c>
      <c r="AU183" s="24" t="s">
        <v>85</v>
      </c>
    </row>
    <row r="184" spans="2:65" s="12" customFormat="1">
      <c r="B184" s="187"/>
      <c r="D184" s="180" t="s">
        <v>135</v>
      </c>
      <c r="F184" s="189" t="s">
        <v>294</v>
      </c>
      <c r="H184" s="190">
        <v>171.43600000000001</v>
      </c>
      <c r="I184" s="191"/>
      <c r="L184" s="187"/>
      <c r="M184" s="192"/>
      <c r="N184" s="193"/>
      <c r="O184" s="193"/>
      <c r="P184" s="193"/>
      <c r="Q184" s="193"/>
      <c r="R184" s="193"/>
      <c r="S184" s="193"/>
      <c r="T184" s="194"/>
      <c r="AT184" s="188" t="s">
        <v>135</v>
      </c>
      <c r="AU184" s="188" t="s">
        <v>85</v>
      </c>
      <c r="AV184" s="12" t="s">
        <v>85</v>
      </c>
      <c r="AW184" s="12" t="s">
        <v>6</v>
      </c>
      <c r="AX184" s="12" t="s">
        <v>78</v>
      </c>
      <c r="AY184" s="188" t="s">
        <v>129</v>
      </c>
    </row>
    <row r="185" spans="2:65" s="1" customFormat="1" ht="38.25" customHeight="1">
      <c r="B185" s="166"/>
      <c r="C185" s="167" t="s">
        <v>295</v>
      </c>
      <c r="D185" s="167" t="s">
        <v>130</v>
      </c>
      <c r="E185" s="168" t="s">
        <v>296</v>
      </c>
      <c r="F185" s="169" t="s">
        <v>297</v>
      </c>
      <c r="G185" s="170" t="s">
        <v>239</v>
      </c>
      <c r="H185" s="171">
        <v>36.085000000000001</v>
      </c>
      <c r="I185" s="172"/>
      <c r="J185" s="173">
        <f>ROUND(I185*H185,2)</f>
        <v>0</v>
      </c>
      <c r="K185" s="169" t="s">
        <v>142</v>
      </c>
      <c r="L185" s="41"/>
      <c r="M185" s="174" t="s">
        <v>5</v>
      </c>
      <c r="N185" s="175" t="s">
        <v>44</v>
      </c>
      <c r="O185" s="42"/>
      <c r="P185" s="176">
        <f>O185*H185</f>
        <v>0</v>
      </c>
      <c r="Q185" s="176">
        <v>0</v>
      </c>
      <c r="R185" s="176">
        <f>Q185*H185</f>
        <v>0</v>
      </c>
      <c r="S185" s="176">
        <v>0</v>
      </c>
      <c r="T185" s="177">
        <f>S185*H185</f>
        <v>0</v>
      </c>
      <c r="AR185" s="24" t="s">
        <v>133</v>
      </c>
      <c r="AT185" s="24" t="s">
        <v>130</v>
      </c>
      <c r="AU185" s="24" t="s">
        <v>85</v>
      </c>
      <c r="AY185" s="24" t="s">
        <v>129</v>
      </c>
      <c r="BE185" s="178">
        <f>IF(N185="základní",J185,0)</f>
        <v>0</v>
      </c>
      <c r="BF185" s="178">
        <f>IF(N185="snížená",J185,0)</f>
        <v>0</v>
      </c>
      <c r="BG185" s="178">
        <f>IF(N185="zákl. přenesená",J185,0)</f>
        <v>0</v>
      </c>
      <c r="BH185" s="178">
        <f>IF(N185="sníž. přenesená",J185,0)</f>
        <v>0</v>
      </c>
      <c r="BI185" s="178">
        <f>IF(N185="nulová",J185,0)</f>
        <v>0</v>
      </c>
      <c r="BJ185" s="24" t="s">
        <v>78</v>
      </c>
      <c r="BK185" s="178">
        <f>ROUND(I185*H185,2)</f>
        <v>0</v>
      </c>
      <c r="BL185" s="24" t="s">
        <v>133</v>
      </c>
      <c r="BM185" s="24" t="s">
        <v>298</v>
      </c>
    </row>
    <row r="186" spans="2:65" s="1" customFormat="1" ht="81">
      <c r="B186" s="41"/>
      <c r="D186" s="180" t="s">
        <v>144</v>
      </c>
      <c r="F186" s="205" t="s">
        <v>299</v>
      </c>
      <c r="I186" s="206"/>
      <c r="L186" s="41"/>
      <c r="M186" s="207"/>
      <c r="N186" s="42"/>
      <c r="O186" s="42"/>
      <c r="P186" s="42"/>
      <c r="Q186" s="42"/>
      <c r="R186" s="42"/>
      <c r="S186" s="42"/>
      <c r="T186" s="70"/>
      <c r="AT186" s="24" t="s">
        <v>144</v>
      </c>
      <c r="AU186" s="24" t="s">
        <v>85</v>
      </c>
    </row>
    <row r="187" spans="2:65" s="1" customFormat="1" ht="38.25" customHeight="1">
      <c r="B187" s="166"/>
      <c r="C187" s="167" t="s">
        <v>300</v>
      </c>
      <c r="D187" s="167" t="s">
        <v>130</v>
      </c>
      <c r="E187" s="168" t="s">
        <v>301</v>
      </c>
      <c r="F187" s="169" t="s">
        <v>302</v>
      </c>
      <c r="G187" s="170" t="s">
        <v>239</v>
      </c>
      <c r="H187" s="171">
        <v>6.7560000000000002</v>
      </c>
      <c r="I187" s="172"/>
      <c r="J187" s="173">
        <f>ROUND(I187*H187,2)</f>
        <v>0</v>
      </c>
      <c r="K187" s="169" t="s">
        <v>142</v>
      </c>
      <c r="L187" s="41"/>
      <c r="M187" s="174" t="s">
        <v>5</v>
      </c>
      <c r="N187" s="175" t="s">
        <v>44</v>
      </c>
      <c r="O187" s="42"/>
      <c r="P187" s="176">
        <f>O187*H187</f>
        <v>0</v>
      </c>
      <c r="Q187" s="176">
        <v>0</v>
      </c>
      <c r="R187" s="176">
        <f>Q187*H187</f>
        <v>0</v>
      </c>
      <c r="S187" s="176">
        <v>0</v>
      </c>
      <c r="T187" s="177">
        <f>S187*H187</f>
        <v>0</v>
      </c>
      <c r="AR187" s="24" t="s">
        <v>133</v>
      </c>
      <c r="AT187" s="24" t="s">
        <v>130</v>
      </c>
      <c r="AU187" s="24" t="s">
        <v>85</v>
      </c>
      <c r="AY187" s="24" t="s">
        <v>129</v>
      </c>
      <c r="BE187" s="178">
        <f>IF(N187="základní",J187,0)</f>
        <v>0</v>
      </c>
      <c r="BF187" s="178">
        <f>IF(N187="snížená",J187,0)</f>
        <v>0</v>
      </c>
      <c r="BG187" s="178">
        <f>IF(N187="zákl. přenesená",J187,0)</f>
        <v>0</v>
      </c>
      <c r="BH187" s="178">
        <f>IF(N187="sníž. přenesená",J187,0)</f>
        <v>0</v>
      </c>
      <c r="BI187" s="178">
        <f>IF(N187="nulová",J187,0)</f>
        <v>0</v>
      </c>
      <c r="BJ187" s="24" t="s">
        <v>78</v>
      </c>
      <c r="BK187" s="178">
        <f>ROUND(I187*H187,2)</f>
        <v>0</v>
      </c>
      <c r="BL187" s="24" t="s">
        <v>133</v>
      </c>
      <c r="BM187" s="24" t="s">
        <v>303</v>
      </c>
    </row>
    <row r="188" spans="2:65" s="1" customFormat="1" ht="81">
      <c r="B188" s="41"/>
      <c r="D188" s="180" t="s">
        <v>144</v>
      </c>
      <c r="F188" s="205" t="s">
        <v>299</v>
      </c>
      <c r="I188" s="206"/>
      <c r="L188" s="41"/>
      <c r="M188" s="207"/>
      <c r="N188" s="42"/>
      <c r="O188" s="42"/>
      <c r="P188" s="42"/>
      <c r="Q188" s="42"/>
      <c r="R188" s="42"/>
      <c r="S188" s="42"/>
      <c r="T188" s="70"/>
      <c r="AT188" s="24" t="s">
        <v>144</v>
      </c>
      <c r="AU188" s="24" t="s">
        <v>85</v>
      </c>
    </row>
    <row r="189" spans="2:65" s="1" customFormat="1" ht="16.5" customHeight="1">
      <c r="B189" s="166"/>
      <c r="C189" s="167" t="s">
        <v>304</v>
      </c>
      <c r="D189" s="167" t="s">
        <v>130</v>
      </c>
      <c r="E189" s="168" t="s">
        <v>305</v>
      </c>
      <c r="F189" s="169" t="s">
        <v>306</v>
      </c>
      <c r="G189" s="170" t="s">
        <v>239</v>
      </c>
      <c r="H189" s="171">
        <v>42.859000000000002</v>
      </c>
      <c r="I189" s="172"/>
      <c r="J189" s="173">
        <f>ROUND(I189*H189,2)</f>
        <v>0</v>
      </c>
      <c r="K189" s="169" t="s">
        <v>142</v>
      </c>
      <c r="L189" s="41"/>
      <c r="M189" s="174" t="s">
        <v>5</v>
      </c>
      <c r="N189" s="175" t="s">
        <v>44</v>
      </c>
      <c r="O189" s="42"/>
      <c r="P189" s="176">
        <f>O189*H189</f>
        <v>0</v>
      </c>
      <c r="Q189" s="176">
        <v>0</v>
      </c>
      <c r="R189" s="176">
        <f>Q189*H189</f>
        <v>0</v>
      </c>
      <c r="S189" s="176">
        <v>0</v>
      </c>
      <c r="T189" s="177">
        <f>S189*H189</f>
        <v>0</v>
      </c>
      <c r="AR189" s="24" t="s">
        <v>133</v>
      </c>
      <c r="AT189" s="24" t="s">
        <v>130</v>
      </c>
      <c r="AU189" s="24" t="s">
        <v>85</v>
      </c>
      <c r="AY189" s="24" t="s">
        <v>129</v>
      </c>
      <c r="BE189" s="178">
        <f>IF(N189="základní",J189,0)</f>
        <v>0</v>
      </c>
      <c r="BF189" s="178">
        <f>IF(N189="snížená",J189,0)</f>
        <v>0</v>
      </c>
      <c r="BG189" s="178">
        <f>IF(N189="zákl. přenesená",J189,0)</f>
        <v>0</v>
      </c>
      <c r="BH189" s="178">
        <f>IF(N189="sníž. přenesená",J189,0)</f>
        <v>0</v>
      </c>
      <c r="BI189" s="178">
        <f>IF(N189="nulová",J189,0)</f>
        <v>0</v>
      </c>
      <c r="BJ189" s="24" t="s">
        <v>78</v>
      </c>
      <c r="BK189" s="178">
        <f>ROUND(I189*H189,2)</f>
        <v>0</v>
      </c>
      <c r="BL189" s="24" t="s">
        <v>133</v>
      </c>
      <c r="BM189" s="24" t="s">
        <v>307</v>
      </c>
    </row>
    <row r="190" spans="2:65" s="1" customFormat="1" ht="40.5">
      <c r="B190" s="41"/>
      <c r="D190" s="180" t="s">
        <v>144</v>
      </c>
      <c r="F190" s="205" t="s">
        <v>308</v>
      </c>
      <c r="I190" s="206"/>
      <c r="L190" s="41"/>
      <c r="M190" s="207"/>
      <c r="N190" s="42"/>
      <c r="O190" s="42"/>
      <c r="P190" s="42"/>
      <c r="Q190" s="42"/>
      <c r="R190" s="42"/>
      <c r="S190" s="42"/>
      <c r="T190" s="70"/>
      <c r="AT190" s="24" t="s">
        <v>144</v>
      </c>
      <c r="AU190" s="24" t="s">
        <v>85</v>
      </c>
    </row>
    <row r="191" spans="2:65" s="10" customFormat="1" ht="29.85" customHeight="1">
      <c r="B191" s="155"/>
      <c r="D191" s="156" t="s">
        <v>72</v>
      </c>
      <c r="E191" s="203" t="s">
        <v>309</v>
      </c>
      <c r="F191" s="203" t="s">
        <v>310</v>
      </c>
      <c r="I191" s="158"/>
      <c r="J191" s="204">
        <f>BK191</f>
        <v>0</v>
      </c>
      <c r="L191" s="155"/>
      <c r="M191" s="160"/>
      <c r="N191" s="161"/>
      <c r="O191" s="161"/>
      <c r="P191" s="162">
        <f>SUM(P192:P193)</f>
        <v>0</v>
      </c>
      <c r="Q191" s="161"/>
      <c r="R191" s="162">
        <f>SUM(R192:R193)</f>
        <v>0</v>
      </c>
      <c r="S191" s="161"/>
      <c r="T191" s="163">
        <f>SUM(T192:T193)</f>
        <v>0</v>
      </c>
      <c r="AR191" s="156" t="s">
        <v>78</v>
      </c>
      <c r="AT191" s="164" t="s">
        <v>72</v>
      </c>
      <c r="AU191" s="164" t="s">
        <v>78</v>
      </c>
      <c r="AY191" s="156" t="s">
        <v>129</v>
      </c>
      <c r="BK191" s="165">
        <f>SUM(BK192:BK193)</f>
        <v>0</v>
      </c>
    </row>
    <row r="192" spans="2:65" s="1" customFormat="1" ht="38.25" customHeight="1">
      <c r="B192" s="166"/>
      <c r="C192" s="167" t="s">
        <v>311</v>
      </c>
      <c r="D192" s="167" t="s">
        <v>130</v>
      </c>
      <c r="E192" s="168" t="s">
        <v>312</v>
      </c>
      <c r="F192" s="169" t="s">
        <v>313</v>
      </c>
      <c r="G192" s="170" t="s">
        <v>239</v>
      </c>
      <c r="H192" s="171">
        <v>9.6460000000000008</v>
      </c>
      <c r="I192" s="172"/>
      <c r="J192" s="173">
        <f>ROUND(I192*H192,2)</f>
        <v>0</v>
      </c>
      <c r="K192" s="169" t="s">
        <v>142</v>
      </c>
      <c r="L192" s="41"/>
      <c r="M192" s="174" t="s">
        <v>5</v>
      </c>
      <c r="N192" s="175" t="s">
        <v>44</v>
      </c>
      <c r="O192" s="42"/>
      <c r="P192" s="176">
        <f>O192*H192</f>
        <v>0</v>
      </c>
      <c r="Q192" s="176">
        <v>0</v>
      </c>
      <c r="R192" s="176">
        <f>Q192*H192</f>
        <v>0</v>
      </c>
      <c r="S192" s="176">
        <v>0</v>
      </c>
      <c r="T192" s="177">
        <f>S192*H192</f>
        <v>0</v>
      </c>
      <c r="AR192" s="24" t="s">
        <v>133</v>
      </c>
      <c r="AT192" s="24" t="s">
        <v>130</v>
      </c>
      <c r="AU192" s="24" t="s">
        <v>85</v>
      </c>
      <c r="AY192" s="24" t="s">
        <v>129</v>
      </c>
      <c r="BE192" s="178">
        <f>IF(N192="základní",J192,0)</f>
        <v>0</v>
      </c>
      <c r="BF192" s="178">
        <f>IF(N192="snížená",J192,0)</f>
        <v>0</v>
      </c>
      <c r="BG192" s="178">
        <f>IF(N192="zákl. přenesená",J192,0)</f>
        <v>0</v>
      </c>
      <c r="BH192" s="178">
        <f>IF(N192="sníž. přenesená",J192,0)</f>
        <v>0</v>
      </c>
      <c r="BI192" s="178">
        <f>IF(N192="nulová",J192,0)</f>
        <v>0</v>
      </c>
      <c r="BJ192" s="24" t="s">
        <v>78</v>
      </c>
      <c r="BK192" s="178">
        <f>ROUND(I192*H192,2)</f>
        <v>0</v>
      </c>
      <c r="BL192" s="24" t="s">
        <v>133</v>
      </c>
      <c r="BM192" s="24" t="s">
        <v>314</v>
      </c>
    </row>
    <row r="193" spans="2:65" s="1" customFormat="1" ht="81">
      <c r="B193" s="41"/>
      <c r="D193" s="180" t="s">
        <v>144</v>
      </c>
      <c r="F193" s="205" t="s">
        <v>315</v>
      </c>
      <c r="I193" s="206"/>
      <c r="L193" s="41"/>
      <c r="M193" s="207"/>
      <c r="N193" s="42"/>
      <c r="O193" s="42"/>
      <c r="P193" s="42"/>
      <c r="Q193" s="42"/>
      <c r="R193" s="42"/>
      <c r="S193" s="42"/>
      <c r="T193" s="70"/>
      <c r="AT193" s="24" t="s">
        <v>144</v>
      </c>
      <c r="AU193" s="24" t="s">
        <v>85</v>
      </c>
    </row>
    <row r="194" spans="2:65" s="10" customFormat="1" ht="37.35" customHeight="1">
      <c r="B194" s="155"/>
      <c r="D194" s="156" t="s">
        <v>72</v>
      </c>
      <c r="E194" s="157" t="s">
        <v>316</v>
      </c>
      <c r="F194" s="157" t="s">
        <v>317</v>
      </c>
      <c r="I194" s="158"/>
      <c r="J194" s="159">
        <f>BK194</f>
        <v>0</v>
      </c>
      <c r="L194" s="155"/>
      <c r="M194" s="160"/>
      <c r="N194" s="161"/>
      <c r="O194" s="161"/>
      <c r="P194" s="162">
        <f>P195+P209+P211+P215+P251+P256+P692+P782+P833+P967</f>
        <v>0</v>
      </c>
      <c r="Q194" s="161"/>
      <c r="R194" s="162">
        <f>R195+R209+R211+R215+R251+R256+R692+R782+R833+R967</f>
        <v>37.383748089999997</v>
      </c>
      <c r="S194" s="161"/>
      <c r="T194" s="163">
        <f>T195+T209+T211+T215+T251+T256+T692+T782+T833+T967</f>
        <v>30.924452360000004</v>
      </c>
      <c r="AR194" s="156" t="s">
        <v>85</v>
      </c>
      <c r="AT194" s="164" t="s">
        <v>72</v>
      </c>
      <c r="AU194" s="164" t="s">
        <v>73</v>
      </c>
      <c r="AY194" s="156" t="s">
        <v>129</v>
      </c>
      <c r="BK194" s="165">
        <f>BK195+BK209+BK211+BK215+BK251+BK256+BK692+BK782+BK833+BK967</f>
        <v>0</v>
      </c>
    </row>
    <row r="195" spans="2:65" s="10" customFormat="1" ht="19.899999999999999" customHeight="1">
      <c r="B195" s="155"/>
      <c r="D195" s="156" t="s">
        <v>72</v>
      </c>
      <c r="E195" s="203" t="s">
        <v>318</v>
      </c>
      <c r="F195" s="203" t="s">
        <v>319</v>
      </c>
      <c r="I195" s="158"/>
      <c r="J195" s="204">
        <f>BK195</f>
        <v>0</v>
      </c>
      <c r="L195" s="155"/>
      <c r="M195" s="160"/>
      <c r="N195" s="161"/>
      <c r="O195" s="161"/>
      <c r="P195" s="162">
        <f>SUM(P196:P208)</f>
        <v>0</v>
      </c>
      <c r="Q195" s="161"/>
      <c r="R195" s="162">
        <f>SUM(R196:R208)</f>
        <v>0.11918480000000001</v>
      </c>
      <c r="S195" s="161"/>
      <c r="T195" s="163">
        <f>SUM(T196:T208)</f>
        <v>0</v>
      </c>
      <c r="AR195" s="156" t="s">
        <v>85</v>
      </c>
      <c r="AT195" s="164" t="s">
        <v>72</v>
      </c>
      <c r="AU195" s="164" t="s">
        <v>78</v>
      </c>
      <c r="AY195" s="156" t="s">
        <v>129</v>
      </c>
      <c r="BK195" s="165">
        <f>SUM(BK196:BK208)</f>
        <v>0</v>
      </c>
    </row>
    <row r="196" spans="2:65" s="1" customFormat="1" ht="25.5" customHeight="1">
      <c r="B196" s="166"/>
      <c r="C196" s="167" t="s">
        <v>320</v>
      </c>
      <c r="D196" s="167" t="s">
        <v>130</v>
      </c>
      <c r="E196" s="168" t="s">
        <v>321</v>
      </c>
      <c r="F196" s="169" t="s">
        <v>322</v>
      </c>
      <c r="G196" s="170" t="s">
        <v>174</v>
      </c>
      <c r="H196" s="171">
        <v>20.399999999999999</v>
      </c>
      <c r="I196" s="172"/>
      <c r="J196" s="173">
        <f>ROUND(I196*H196,2)</f>
        <v>0</v>
      </c>
      <c r="K196" s="169" t="s">
        <v>142</v>
      </c>
      <c r="L196" s="41"/>
      <c r="M196" s="174" t="s">
        <v>5</v>
      </c>
      <c r="N196" s="175" t="s">
        <v>44</v>
      </c>
      <c r="O196" s="42"/>
      <c r="P196" s="176">
        <f>O196*H196</f>
        <v>0</v>
      </c>
      <c r="Q196" s="176">
        <v>0</v>
      </c>
      <c r="R196" s="176">
        <f>Q196*H196</f>
        <v>0</v>
      </c>
      <c r="S196" s="176">
        <v>0</v>
      </c>
      <c r="T196" s="177">
        <f>S196*H196</f>
        <v>0</v>
      </c>
      <c r="AR196" s="24" t="s">
        <v>220</v>
      </c>
      <c r="AT196" s="24" t="s">
        <v>130</v>
      </c>
      <c r="AU196" s="24" t="s">
        <v>85</v>
      </c>
      <c r="AY196" s="24" t="s">
        <v>129</v>
      </c>
      <c r="BE196" s="178">
        <f>IF(N196="základní",J196,0)</f>
        <v>0</v>
      </c>
      <c r="BF196" s="178">
        <f>IF(N196="snížená",J196,0)</f>
        <v>0</v>
      </c>
      <c r="BG196" s="178">
        <f>IF(N196="zákl. přenesená",J196,0)</f>
        <v>0</v>
      </c>
      <c r="BH196" s="178">
        <f>IF(N196="sníž. přenesená",J196,0)</f>
        <v>0</v>
      </c>
      <c r="BI196" s="178">
        <f>IF(N196="nulová",J196,0)</f>
        <v>0</v>
      </c>
      <c r="BJ196" s="24" t="s">
        <v>78</v>
      </c>
      <c r="BK196" s="178">
        <f>ROUND(I196*H196,2)</f>
        <v>0</v>
      </c>
      <c r="BL196" s="24" t="s">
        <v>220</v>
      </c>
      <c r="BM196" s="24" t="s">
        <v>323</v>
      </c>
    </row>
    <row r="197" spans="2:65" s="1" customFormat="1" ht="40.5">
      <c r="B197" s="41"/>
      <c r="D197" s="180" t="s">
        <v>144</v>
      </c>
      <c r="F197" s="205" t="s">
        <v>324</v>
      </c>
      <c r="I197" s="206"/>
      <c r="L197" s="41"/>
      <c r="M197" s="207"/>
      <c r="N197" s="42"/>
      <c r="O197" s="42"/>
      <c r="P197" s="42"/>
      <c r="Q197" s="42"/>
      <c r="R197" s="42"/>
      <c r="S197" s="42"/>
      <c r="T197" s="70"/>
      <c r="AT197" s="24" t="s">
        <v>144</v>
      </c>
      <c r="AU197" s="24" t="s">
        <v>85</v>
      </c>
    </row>
    <row r="198" spans="2:65" s="11" customFormat="1">
      <c r="B198" s="179"/>
      <c r="D198" s="180" t="s">
        <v>135</v>
      </c>
      <c r="E198" s="181" t="s">
        <v>5</v>
      </c>
      <c r="F198" s="182" t="s">
        <v>325</v>
      </c>
      <c r="H198" s="181" t="s">
        <v>5</v>
      </c>
      <c r="I198" s="183"/>
      <c r="L198" s="179"/>
      <c r="M198" s="184"/>
      <c r="N198" s="185"/>
      <c r="O198" s="185"/>
      <c r="P198" s="185"/>
      <c r="Q198" s="185"/>
      <c r="R198" s="185"/>
      <c r="S198" s="185"/>
      <c r="T198" s="186"/>
      <c r="AT198" s="181" t="s">
        <v>135</v>
      </c>
      <c r="AU198" s="181" t="s">
        <v>85</v>
      </c>
      <c r="AV198" s="11" t="s">
        <v>78</v>
      </c>
      <c r="AW198" s="11" t="s">
        <v>36</v>
      </c>
      <c r="AX198" s="11" t="s">
        <v>73</v>
      </c>
      <c r="AY198" s="181" t="s">
        <v>129</v>
      </c>
    </row>
    <row r="199" spans="2:65" s="12" customFormat="1">
      <c r="B199" s="187"/>
      <c r="D199" s="180" t="s">
        <v>135</v>
      </c>
      <c r="E199" s="188" t="s">
        <v>5</v>
      </c>
      <c r="F199" s="189" t="s">
        <v>326</v>
      </c>
      <c r="H199" s="190">
        <v>20.399999999999999</v>
      </c>
      <c r="I199" s="191"/>
      <c r="L199" s="187"/>
      <c r="M199" s="192"/>
      <c r="N199" s="193"/>
      <c r="O199" s="193"/>
      <c r="P199" s="193"/>
      <c r="Q199" s="193"/>
      <c r="R199" s="193"/>
      <c r="S199" s="193"/>
      <c r="T199" s="194"/>
      <c r="AT199" s="188" t="s">
        <v>135</v>
      </c>
      <c r="AU199" s="188" t="s">
        <v>85</v>
      </c>
      <c r="AV199" s="12" t="s">
        <v>85</v>
      </c>
      <c r="AW199" s="12" t="s">
        <v>36</v>
      </c>
      <c r="AX199" s="12" t="s">
        <v>73</v>
      </c>
      <c r="AY199" s="188" t="s">
        <v>129</v>
      </c>
    </row>
    <row r="200" spans="2:65" s="13" customFormat="1">
      <c r="B200" s="195"/>
      <c r="D200" s="180" t="s">
        <v>135</v>
      </c>
      <c r="E200" s="196" t="s">
        <v>5</v>
      </c>
      <c r="F200" s="197" t="s">
        <v>137</v>
      </c>
      <c r="H200" s="198">
        <v>20.399999999999999</v>
      </c>
      <c r="I200" s="199"/>
      <c r="L200" s="195"/>
      <c r="M200" s="200"/>
      <c r="N200" s="201"/>
      <c r="O200" s="201"/>
      <c r="P200" s="201"/>
      <c r="Q200" s="201"/>
      <c r="R200" s="201"/>
      <c r="S200" s="201"/>
      <c r="T200" s="202"/>
      <c r="AT200" s="196" t="s">
        <v>135</v>
      </c>
      <c r="AU200" s="196" t="s">
        <v>85</v>
      </c>
      <c r="AV200" s="13" t="s">
        <v>133</v>
      </c>
      <c r="AW200" s="13" t="s">
        <v>36</v>
      </c>
      <c r="AX200" s="13" t="s">
        <v>78</v>
      </c>
      <c r="AY200" s="196" t="s">
        <v>129</v>
      </c>
    </row>
    <row r="201" spans="2:65" s="1" customFormat="1" ht="16.5" customHeight="1">
      <c r="B201" s="166"/>
      <c r="C201" s="208" t="s">
        <v>327</v>
      </c>
      <c r="D201" s="208" t="s">
        <v>328</v>
      </c>
      <c r="E201" s="209" t="s">
        <v>329</v>
      </c>
      <c r="F201" s="210" t="s">
        <v>330</v>
      </c>
      <c r="G201" s="211" t="s">
        <v>239</v>
      </c>
      <c r="H201" s="212">
        <v>0.02</v>
      </c>
      <c r="I201" s="213"/>
      <c r="J201" s="214">
        <f>ROUND(I201*H201,2)</f>
        <v>0</v>
      </c>
      <c r="K201" s="210" t="s">
        <v>142</v>
      </c>
      <c r="L201" s="215"/>
      <c r="M201" s="216" t="s">
        <v>5</v>
      </c>
      <c r="N201" s="217" t="s">
        <v>44</v>
      </c>
      <c r="O201" s="42"/>
      <c r="P201" s="176">
        <f>O201*H201</f>
        <v>0</v>
      </c>
      <c r="Q201" s="176">
        <v>1</v>
      </c>
      <c r="R201" s="176">
        <f>Q201*H201</f>
        <v>0.02</v>
      </c>
      <c r="S201" s="176">
        <v>0</v>
      </c>
      <c r="T201" s="177">
        <f>S201*H201</f>
        <v>0</v>
      </c>
      <c r="AR201" s="24" t="s">
        <v>304</v>
      </c>
      <c r="AT201" s="24" t="s">
        <v>328</v>
      </c>
      <c r="AU201" s="24" t="s">
        <v>85</v>
      </c>
      <c r="AY201" s="24" t="s">
        <v>129</v>
      </c>
      <c r="BE201" s="178">
        <f>IF(N201="základní",J201,0)</f>
        <v>0</v>
      </c>
      <c r="BF201" s="178">
        <f>IF(N201="snížená",J201,0)</f>
        <v>0</v>
      </c>
      <c r="BG201" s="178">
        <f>IF(N201="zákl. přenesená",J201,0)</f>
        <v>0</v>
      </c>
      <c r="BH201" s="178">
        <f>IF(N201="sníž. přenesená",J201,0)</f>
        <v>0</v>
      </c>
      <c r="BI201" s="178">
        <f>IF(N201="nulová",J201,0)</f>
        <v>0</v>
      </c>
      <c r="BJ201" s="24" t="s">
        <v>78</v>
      </c>
      <c r="BK201" s="178">
        <f>ROUND(I201*H201,2)</f>
        <v>0</v>
      </c>
      <c r="BL201" s="24" t="s">
        <v>220</v>
      </c>
      <c r="BM201" s="24" t="s">
        <v>331</v>
      </c>
    </row>
    <row r="202" spans="2:65" s="12" customFormat="1">
      <c r="B202" s="187"/>
      <c r="D202" s="180" t="s">
        <v>135</v>
      </c>
      <c r="F202" s="189" t="s">
        <v>332</v>
      </c>
      <c r="H202" s="190">
        <v>0.02</v>
      </c>
      <c r="I202" s="191"/>
      <c r="L202" s="187"/>
      <c r="M202" s="192"/>
      <c r="N202" s="193"/>
      <c r="O202" s="193"/>
      <c r="P202" s="193"/>
      <c r="Q202" s="193"/>
      <c r="R202" s="193"/>
      <c r="S202" s="193"/>
      <c r="T202" s="194"/>
      <c r="AT202" s="188" t="s">
        <v>135</v>
      </c>
      <c r="AU202" s="188" t="s">
        <v>85</v>
      </c>
      <c r="AV202" s="12" t="s">
        <v>85</v>
      </c>
      <c r="AW202" s="12" t="s">
        <v>6</v>
      </c>
      <c r="AX202" s="12" t="s">
        <v>78</v>
      </c>
      <c r="AY202" s="188" t="s">
        <v>129</v>
      </c>
    </row>
    <row r="203" spans="2:65" s="1" customFormat="1" ht="25.5" customHeight="1">
      <c r="B203" s="166"/>
      <c r="C203" s="167" t="s">
        <v>333</v>
      </c>
      <c r="D203" s="167" t="s">
        <v>130</v>
      </c>
      <c r="E203" s="168" t="s">
        <v>334</v>
      </c>
      <c r="F203" s="169" t="s">
        <v>335</v>
      </c>
      <c r="G203" s="170" t="s">
        <v>174</v>
      </c>
      <c r="H203" s="171">
        <v>20.399999999999999</v>
      </c>
      <c r="I203" s="172"/>
      <c r="J203" s="173">
        <f>ROUND(I203*H203,2)</f>
        <v>0</v>
      </c>
      <c r="K203" s="169" t="s">
        <v>142</v>
      </c>
      <c r="L203" s="41"/>
      <c r="M203" s="174" t="s">
        <v>5</v>
      </c>
      <c r="N203" s="175" t="s">
        <v>44</v>
      </c>
      <c r="O203" s="42"/>
      <c r="P203" s="176">
        <f>O203*H203</f>
        <v>0</v>
      </c>
      <c r="Q203" s="176">
        <v>4.0000000000000002E-4</v>
      </c>
      <c r="R203" s="176">
        <f>Q203*H203</f>
        <v>8.1600000000000006E-3</v>
      </c>
      <c r="S203" s="176">
        <v>0</v>
      </c>
      <c r="T203" s="177">
        <f>S203*H203</f>
        <v>0</v>
      </c>
      <c r="AR203" s="24" t="s">
        <v>220</v>
      </c>
      <c r="AT203" s="24" t="s">
        <v>130</v>
      </c>
      <c r="AU203" s="24" t="s">
        <v>85</v>
      </c>
      <c r="AY203" s="24" t="s">
        <v>129</v>
      </c>
      <c r="BE203" s="178">
        <f>IF(N203="základní",J203,0)</f>
        <v>0</v>
      </c>
      <c r="BF203" s="178">
        <f>IF(N203="snížená",J203,0)</f>
        <v>0</v>
      </c>
      <c r="BG203" s="178">
        <f>IF(N203="zákl. přenesená",J203,0)</f>
        <v>0</v>
      </c>
      <c r="BH203" s="178">
        <f>IF(N203="sníž. přenesená",J203,0)</f>
        <v>0</v>
      </c>
      <c r="BI203" s="178">
        <f>IF(N203="nulová",J203,0)</f>
        <v>0</v>
      </c>
      <c r="BJ203" s="24" t="s">
        <v>78</v>
      </c>
      <c r="BK203" s="178">
        <f>ROUND(I203*H203,2)</f>
        <v>0</v>
      </c>
      <c r="BL203" s="24" t="s">
        <v>220</v>
      </c>
      <c r="BM203" s="24" t="s">
        <v>336</v>
      </c>
    </row>
    <row r="204" spans="2:65" s="1" customFormat="1" ht="40.5">
      <c r="B204" s="41"/>
      <c r="D204" s="180" t="s">
        <v>144</v>
      </c>
      <c r="F204" s="205" t="s">
        <v>337</v>
      </c>
      <c r="I204" s="206"/>
      <c r="L204" s="41"/>
      <c r="M204" s="207"/>
      <c r="N204" s="42"/>
      <c r="O204" s="42"/>
      <c r="P204" s="42"/>
      <c r="Q204" s="42"/>
      <c r="R204" s="42"/>
      <c r="S204" s="42"/>
      <c r="T204" s="70"/>
      <c r="AT204" s="24" t="s">
        <v>144</v>
      </c>
      <c r="AU204" s="24" t="s">
        <v>85</v>
      </c>
    </row>
    <row r="205" spans="2:65" s="1" customFormat="1" ht="16.5" customHeight="1">
      <c r="B205" s="166"/>
      <c r="C205" s="208" t="s">
        <v>338</v>
      </c>
      <c r="D205" s="208" t="s">
        <v>328</v>
      </c>
      <c r="E205" s="209" t="s">
        <v>339</v>
      </c>
      <c r="F205" s="210" t="s">
        <v>340</v>
      </c>
      <c r="G205" s="211" t="s">
        <v>174</v>
      </c>
      <c r="H205" s="212">
        <v>23.46</v>
      </c>
      <c r="I205" s="213"/>
      <c r="J205" s="214">
        <f>ROUND(I205*H205,2)</f>
        <v>0</v>
      </c>
      <c r="K205" s="210" t="s">
        <v>142</v>
      </c>
      <c r="L205" s="215"/>
      <c r="M205" s="216" t="s">
        <v>5</v>
      </c>
      <c r="N205" s="217" t="s">
        <v>44</v>
      </c>
      <c r="O205" s="42"/>
      <c r="P205" s="176">
        <f>O205*H205</f>
        <v>0</v>
      </c>
      <c r="Q205" s="176">
        <v>3.8800000000000002E-3</v>
      </c>
      <c r="R205" s="176">
        <f>Q205*H205</f>
        <v>9.1024800000000003E-2</v>
      </c>
      <c r="S205" s="176">
        <v>0</v>
      </c>
      <c r="T205" s="177">
        <f>S205*H205</f>
        <v>0</v>
      </c>
      <c r="AR205" s="24" t="s">
        <v>304</v>
      </c>
      <c r="AT205" s="24" t="s">
        <v>328</v>
      </c>
      <c r="AU205" s="24" t="s">
        <v>85</v>
      </c>
      <c r="AY205" s="24" t="s">
        <v>129</v>
      </c>
      <c r="BE205" s="178">
        <f>IF(N205="základní",J205,0)</f>
        <v>0</v>
      </c>
      <c r="BF205" s="178">
        <f>IF(N205="snížená",J205,0)</f>
        <v>0</v>
      </c>
      <c r="BG205" s="178">
        <f>IF(N205="zákl. přenesená",J205,0)</f>
        <v>0</v>
      </c>
      <c r="BH205" s="178">
        <f>IF(N205="sníž. přenesená",J205,0)</f>
        <v>0</v>
      </c>
      <c r="BI205" s="178">
        <f>IF(N205="nulová",J205,0)</f>
        <v>0</v>
      </c>
      <c r="BJ205" s="24" t="s">
        <v>78</v>
      </c>
      <c r="BK205" s="178">
        <f>ROUND(I205*H205,2)</f>
        <v>0</v>
      </c>
      <c r="BL205" s="24" t="s">
        <v>220</v>
      </c>
      <c r="BM205" s="24" t="s">
        <v>341</v>
      </c>
    </row>
    <row r="206" spans="2:65" s="12" customFormat="1">
      <c r="B206" s="187"/>
      <c r="D206" s="180" t="s">
        <v>135</v>
      </c>
      <c r="F206" s="189" t="s">
        <v>342</v>
      </c>
      <c r="H206" s="190">
        <v>23.46</v>
      </c>
      <c r="I206" s="191"/>
      <c r="L206" s="187"/>
      <c r="M206" s="192"/>
      <c r="N206" s="193"/>
      <c r="O206" s="193"/>
      <c r="P206" s="193"/>
      <c r="Q206" s="193"/>
      <c r="R206" s="193"/>
      <c r="S206" s="193"/>
      <c r="T206" s="194"/>
      <c r="AT206" s="188" t="s">
        <v>135</v>
      </c>
      <c r="AU206" s="188" t="s">
        <v>85</v>
      </c>
      <c r="AV206" s="12" t="s">
        <v>85</v>
      </c>
      <c r="AW206" s="12" t="s">
        <v>6</v>
      </c>
      <c r="AX206" s="12" t="s">
        <v>78</v>
      </c>
      <c r="AY206" s="188" t="s">
        <v>129</v>
      </c>
    </row>
    <row r="207" spans="2:65" s="1" customFormat="1" ht="38.25" customHeight="1">
      <c r="B207" s="166"/>
      <c r="C207" s="167" t="s">
        <v>343</v>
      </c>
      <c r="D207" s="167" t="s">
        <v>130</v>
      </c>
      <c r="E207" s="168" t="s">
        <v>344</v>
      </c>
      <c r="F207" s="169" t="s">
        <v>345</v>
      </c>
      <c r="G207" s="170" t="s">
        <v>346</v>
      </c>
      <c r="H207" s="218"/>
      <c r="I207" s="172"/>
      <c r="J207" s="173">
        <f>ROUND(I207*H207,2)</f>
        <v>0</v>
      </c>
      <c r="K207" s="169" t="s">
        <v>142</v>
      </c>
      <c r="L207" s="41"/>
      <c r="M207" s="174" t="s">
        <v>5</v>
      </c>
      <c r="N207" s="175" t="s">
        <v>44</v>
      </c>
      <c r="O207" s="42"/>
      <c r="P207" s="176">
        <f>O207*H207</f>
        <v>0</v>
      </c>
      <c r="Q207" s="176">
        <v>0</v>
      </c>
      <c r="R207" s="176">
        <f>Q207*H207</f>
        <v>0</v>
      </c>
      <c r="S207" s="176">
        <v>0</v>
      </c>
      <c r="T207" s="177">
        <f>S207*H207</f>
        <v>0</v>
      </c>
      <c r="AR207" s="24" t="s">
        <v>220</v>
      </c>
      <c r="AT207" s="24" t="s">
        <v>130</v>
      </c>
      <c r="AU207" s="24" t="s">
        <v>85</v>
      </c>
      <c r="AY207" s="24" t="s">
        <v>129</v>
      </c>
      <c r="BE207" s="178">
        <f>IF(N207="základní",J207,0)</f>
        <v>0</v>
      </c>
      <c r="BF207" s="178">
        <f>IF(N207="snížená",J207,0)</f>
        <v>0</v>
      </c>
      <c r="BG207" s="178">
        <f>IF(N207="zákl. přenesená",J207,0)</f>
        <v>0</v>
      </c>
      <c r="BH207" s="178">
        <f>IF(N207="sníž. přenesená",J207,0)</f>
        <v>0</v>
      </c>
      <c r="BI207" s="178">
        <f>IF(N207="nulová",J207,0)</f>
        <v>0</v>
      </c>
      <c r="BJ207" s="24" t="s">
        <v>78</v>
      </c>
      <c r="BK207" s="178">
        <f>ROUND(I207*H207,2)</f>
        <v>0</v>
      </c>
      <c r="BL207" s="24" t="s">
        <v>220</v>
      </c>
      <c r="BM207" s="24" t="s">
        <v>347</v>
      </c>
    </row>
    <row r="208" spans="2:65" s="1" customFormat="1" ht="121.5">
      <c r="B208" s="41"/>
      <c r="D208" s="180" t="s">
        <v>144</v>
      </c>
      <c r="F208" s="205" t="s">
        <v>348</v>
      </c>
      <c r="I208" s="206"/>
      <c r="L208" s="41"/>
      <c r="M208" s="207"/>
      <c r="N208" s="42"/>
      <c r="O208" s="42"/>
      <c r="P208" s="42"/>
      <c r="Q208" s="42"/>
      <c r="R208" s="42"/>
      <c r="S208" s="42"/>
      <c r="T208" s="70"/>
      <c r="AT208" s="24" t="s">
        <v>144</v>
      </c>
      <c r="AU208" s="24" t="s">
        <v>85</v>
      </c>
    </row>
    <row r="209" spans="2:65" s="10" customFormat="1" ht="29.85" customHeight="1">
      <c r="B209" s="155"/>
      <c r="D209" s="156" t="s">
        <v>72</v>
      </c>
      <c r="E209" s="203" t="s">
        <v>349</v>
      </c>
      <c r="F209" s="203" t="s">
        <v>350</v>
      </c>
      <c r="I209" s="158"/>
      <c r="J209" s="204">
        <f>BK209</f>
        <v>0</v>
      </c>
      <c r="L209" s="155"/>
      <c r="M209" s="160"/>
      <c r="N209" s="161"/>
      <c r="O209" s="161"/>
      <c r="P209" s="162">
        <f>P210</f>
        <v>0</v>
      </c>
      <c r="Q209" s="161"/>
      <c r="R209" s="162">
        <f>R210</f>
        <v>0</v>
      </c>
      <c r="S209" s="161"/>
      <c r="T209" s="163">
        <f>T210</f>
        <v>3.0960000000000001</v>
      </c>
      <c r="AR209" s="156" t="s">
        <v>85</v>
      </c>
      <c r="AT209" s="164" t="s">
        <v>72</v>
      </c>
      <c r="AU209" s="164" t="s">
        <v>78</v>
      </c>
      <c r="AY209" s="156" t="s">
        <v>129</v>
      </c>
      <c r="BK209" s="165">
        <f>BK210</f>
        <v>0</v>
      </c>
    </row>
    <row r="210" spans="2:65" s="1" customFormat="1" ht="25.5" customHeight="1">
      <c r="B210" s="166"/>
      <c r="C210" s="167" t="s">
        <v>351</v>
      </c>
      <c r="D210" s="167" t="s">
        <v>130</v>
      </c>
      <c r="E210" s="168" t="s">
        <v>352</v>
      </c>
      <c r="F210" s="169" t="s">
        <v>353</v>
      </c>
      <c r="G210" s="170" t="s">
        <v>174</v>
      </c>
      <c r="H210" s="171">
        <v>516</v>
      </c>
      <c r="I210" s="172"/>
      <c r="J210" s="173">
        <f>ROUND(I210*H210,2)</f>
        <v>0</v>
      </c>
      <c r="K210" s="169" t="s">
        <v>142</v>
      </c>
      <c r="L210" s="41"/>
      <c r="M210" s="174" t="s">
        <v>5</v>
      </c>
      <c r="N210" s="175" t="s">
        <v>44</v>
      </c>
      <c r="O210" s="42"/>
      <c r="P210" s="176">
        <f>O210*H210</f>
        <v>0</v>
      </c>
      <c r="Q210" s="176">
        <v>0</v>
      </c>
      <c r="R210" s="176">
        <f>Q210*H210</f>
        <v>0</v>
      </c>
      <c r="S210" s="176">
        <v>6.0000000000000001E-3</v>
      </c>
      <c r="T210" s="177">
        <f>S210*H210</f>
        <v>3.0960000000000001</v>
      </c>
      <c r="AR210" s="24" t="s">
        <v>220</v>
      </c>
      <c r="AT210" s="24" t="s">
        <v>130</v>
      </c>
      <c r="AU210" s="24" t="s">
        <v>85</v>
      </c>
      <c r="AY210" s="24" t="s">
        <v>129</v>
      </c>
      <c r="BE210" s="178">
        <f>IF(N210="základní",J210,0)</f>
        <v>0</v>
      </c>
      <c r="BF210" s="178">
        <f>IF(N210="snížená",J210,0)</f>
        <v>0</v>
      </c>
      <c r="BG210" s="178">
        <f>IF(N210="zákl. přenesená",J210,0)</f>
        <v>0</v>
      </c>
      <c r="BH210" s="178">
        <f>IF(N210="sníž. přenesená",J210,0)</f>
        <v>0</v>
      </c>
      <c r="BI210" s="178">
        <f>IF(N210="nulová",J210,0)</f>
        <v>0</v>
      </c>
      <c r="BJ210" s="24" t="s">
        <v>78</v>
      </c>
      <c r="BK210" s="178">
        <f>ROUND(I210*H210,2)</f>
        <v>0</v>
      </c>
      <c r="BL210" s="24" t="s">
        <v>220</v>
      </c>
      <c r="BM210" s="24" t="s">
        <v>354</v>
      </c>
    </row>
    <row r="211" spans="2:65" s="10" customFormat="1" ht="29.85" customHeight="1">
      <c r="B211" s="155"/>
      <c r="D211" s="156" t="s">
        <v>72</v>
      </c>
      <c r="E211" s="203" t="s">
        <v>355</v>
      </c>
      <c r="F211" s="203" t="s">
        <v>356</v>
      </c>
      <c r="I211" s="158"/>
      <c r="J211" s="204">
        <f>BK211</f>
        <v>0</v>
      </c>
      <c r="L211" s="155"/>
      <c r="M211" s="160"/>
      <c r="N211" s="161"/>
      <c r="O211" s="161"/>
      <c r="P211" s="162">
        <f>SUM(P212:P214)</f>
        <v>0</v>
      </c>
      <c r="Q211" s="161"/>
      <c r="R211" s="162">
        <f>SUM(R212:R214)</f>
        <v>0</v>
      </c>
      <c r="S211" s="161"/>
      <c r="T211" s="163">
        <f>SUM(T212:T214)</f>
        <v>0</v>
      </c>
      <c r="AR211" s="156" t="s">
        <v>85</v>
      </c>
      <c r="AT211" s="164" t="s">
        <v>72</v>
      </c>
      <c r="AU211" s="164" t="s">
        <v>78</v>
      </c>
      <c r="AY211" s="156" t="s">
        <v>129</v>
      </c>
      <c r="BK211" s="165">
        <f>SUM(BK212:BK214)</f>
        <v>0</v>
      </c>
    </row>
    <row r="212" spans="2:65" s="1" customFormat="1" ht="16.5" customHeight="1">
      <c r="B212" s="166"/>
      <c r="C212" s="167" t="s">
        <v>357</v>
      </c>
      <c r="D212" s="167" t="s">
        <v>130</v>
      </c>
      <c r="E212" s="168" t="s">
        <v>358</v>
      </c>
      <c r="F212" s="169" t="s">
        <v>359</v>
      </c>
      <c r="G212" s="170" t="s">
        <v>205</v>
      </c>
      <c r="H212" s="171">
        <v>4</v>
      </c>
      <c r="I212" s="172"/>
      <c r="J212" s="173">
        <f>ROUND(I212*H212,2)</f>
        <v>0</v>
      </c>
      <c r="K212" s="169" t="s">
        <v>142</v>
      </c>
      <c r="L212" s="41"/>
      <c r="M212" s="174" t="s">
        <v>5</v>
      </c>
      <c r="N212" s="175" t="s">
        <v>44</v>
      </c>
      <c r="O212" s="42"/>
      <c r="P212" s="176">
        <f>O212*H212</f>
        <v>0</v>
      </c>
      <c r="Q212" s="176">
        <v>0</v>
      </c>
      <c r="R212" s="176">
        <f>Q212*H212</f>
        <v>0</v>
      </c>
      <c r="S212" s="176">
        <v>0</v>
      </c>
      <c r="T212" s="177">
        <f>S212*H212</f>
        <v>0</v>
      </c>
      <c r="AR212" s="24" t="s">
        <v>220</v>
      </c>
      <c r="AT212" s="24" t="s">
        <v>130</v>
      </c>
      <c r="AU212" s="24" t="s">
        <v>85</v>
      </c>
      <c r="AY212" s="24" t="s">
        <v>129</v>
      </c>
      <c r="BE212" s="178">
        <f>IF(N212="základní",J212,0)</f>
        <v>0</v>
      </c>
      <c r="BF212" s="178">
        <f>IF(N212="snížená",J212,0)</f>
        <v>0</v>
      </c>
      <c r="BG212" s="178">
        <f>IF(N212="zákl. přenesená",J212,0)</f>
        <v>0</v>
      </c>
      <c r="BH212" s="178">
        <f>IF(N212="sníž. přenesená",J212,0)</f>
        <v>0</v>
      </c>
      <c r="BI212" s="178">
        <f>IF(N212="nulová",J212,0)</f>
        <v>0</v>
      </c>
      <c r="BJ212" s="24" t="s">
        <v>78</v>
      </c>
      <c r="BK212" s="178">
        <f>ROUND(I212*H212,2)</f>
        <v>0</v>
      </c>
      <c r="BL212" s="24" t="s">
        <v>220</v>
      </c>
      <c r="BM212" s="24" t="s">
        <v>360</v>
      </c>
    </row>
    <row r="213" spans="2:65" s="1" customFormat="1" ht="38.25" customHeight="1">
      <c r="B213" s="166"/>
      <c r="C213" s="167" t="s">
        <v>361</v>
      </c>
      <c r="D213" s="167" t="s">
        <v>130</v>
      </c>
      <c r="E213" s="168" t="s">
        <v>362</v>
      </c>
      <c r="F213" s="169" t="s">
        <v>363</v>
      </c>
      <c r="G213" s="170" t="s">
        <v>346</v>
      </c>
      <c r="H213" s="218"/>
      <c r="I213" s="172"/>
      <c r="J213" s="173">
        <f>ROUND(I213*H213,2)</f>
        <v>0</v>
      </c>
      <c r="K213" s="169" t="s">
        <v>142</v>
      </c>
      <c r="L213" s="41"/>
      <c r="M213" s="174" t="s">
        <v>5</v>
      </c>
      <c r="N213" s="175" t="s">
        <v>44</v>
      </c>
      <c r="O213" s="42"/>
      <c r="P213" s="176">
        <f>O213*H213</f>
        <v>0</v>
      </c>
      <c r="Q213" s="176">
        <v>0</v>
      </c>
      <c r="R213" s="176">
        <f>Q213*H213</f>
        <v>0</v>
      </c>
      <c r="S213" s="176">
        <v>0</v>
      </c>
      <c r="T213" s="177">
        <f>S213*H213</f>
        <v>0</v>
      </c>
      <c r="AR213" s="24" t="s">
        <v>220</v>
      </c>
      <c r="AT213" s="24" t="s">
        <v>130</v>
      </c>
      <c r="AU213" s="24" t="s">
        <v>85</v>
      </c>
      <c r="AY213" s="24" t="s">
        <v>129</v>
      </c>
      <c r="BE213" s="178">
        <f>IF(N213="základní",J213,0)</f>
        <v>0</v>
      </c>
      <c r="BF213" s="178">
        <f>IF(N213="snížená",J213,0)</f>
        <v>0</v>
      </c>
      <c r="BG213" s="178">
        <f>IF(N213="zákl. přenesená",J213,0)</f>
        <v>0</v>
      </c>
      <c r="BH213" s="178">
        <f>IF(N213="sníž. přenesená",J213,0)</f>
        <v>0</v>
      </c>
      <c r="BI213" s="178">
        <f>IF(N213="nulová",J213,0)</f>
        <v>0</v>
      </c>
      <c r="BJ213" s="24" t="s">
        <v>78</v>
      </c>
      <c r="BK213" s="178">
        <f>ROUND(I213*H213,2)</f>
        <v>0</v>
      </c>
      <c r="BL213" s="24" t="s">
        <v>220</v>
      </c>
      <c r="BM213" s="24" t="s">
        <v>364</v>
      </c>
    </row>
    <row r="214" spans="2:65" s="1" customFormat="1" ht="121.5">
      <c r="B214" s="41"/>
      <c r="D214" s="180" t="s">
        <v>144</v>
      </c>
      <c r="F214" s="205" t="s">
        <v>348</v>
      </c>
      <c r="I214" s="206"/>
      <c r="L214" s="41"/>
      <c r="M214" s="207"/>
      <c r="N214" s="42"/>
      <c r="O214" s="42"/>
      <c r="P214" s="42"/>
      <c r="Q214" s="42"/>
      <c r="R214" s="42"/>
      <c r="S214" s="42"/>
      <c r="T214" s="70"/>
      <c r="AT214" s="24" t="s">
        <v>144</v>
      </c>
      <c r="AU214" s="24" t="s">
        <v>85</v>
      </c>
    </row>
    <row r="215" spans="2:65" s="10" customFormat="1" ht="29.85" customHeight="1">
      <c r="B215" s="155"/>
      <c r="D215" s="156" t="s">
        <v>72</v>
      </c>
      <c r="E215" s="203" t="s">
        <v>365</v>
      </c>
      <c r="F215" s="203" t="s">
        <v>366</v>
      </c>
      <c r="I215" s="158"/>
      <c r="J215" s="204">
        <f>BK215</f>
        <v>0</v>
      </c>
      <c r="L215" s="155"/>
      <c r="M215" s="160"/>
      <c r="N215" s="161"/>
      <c r="O215" s="161"/>
      <c r="P215" s="162">
        <f>SUM(P216:P250)</f>
        <v>0</v>
      </c>
      <c r="Q215" s="161"/>
      <c r="R215" s="162">
        <f>SUM(R216:R250)</f>
        <v>5.4556000000000007E-2</v>
      </c>
      <c r="S215" s="161"/>
      <c r="T215" s="163">
        <f>SUM(T216:T250)</f>
        <v>6.6110000000000002E-2</v>
      </c>
      <c r="AR215" s="156" t="s">
        <v>85</v>
      </c>
      <c r="AT215" s="164" t="s">
        <v>72</v>
      </c>
      <c r="AU215" s="164" t="s">
        <v>78</v>
      </c>
      <c r="AY215" s="156" t="s">
        <v>129</v>
      </c>
      <c r="BK215" s="165">
        <f>SUM(BK216:BK250)</f>
        <v>0</v>
      </c>
    </row>
    <row r="216" spans="2:65" s="1" customFormat="1" ht="25.5" customHeight="1">
      <c r="B216" s="166"/>
      <c r="C216" s="167" t="s">
        <v>367</v>
      </c>
      <c r="D216" s="167" t="s">
        <v>130</v>
      </c>
      <c r="E216" s="168" t="s">
        <v>368</v>
      </c>
      <c r="F216" s="169" t="s">
        <v>369</v>
      </c>
      <c r="G216" s="170" t="s">
        <v>141</v>
      </c>
      <c r="H216" s="171">
        <v>68</v>
      </c>
      <c r="I216" s="172"/>
      <c r="J216" s="173">
        <f>ROUND(I216*H216,2)</f>
        <v>0</v>
      </c>
      <c r="K216" s="169" t="s">
        <v>142</v>
      </c>
      <c r="L216" s="41"/>
      <c r="M216" s="174" t="s">
        <v>5</v>
      </c>
      <c r="N216" s="175" t="s">
        <v>44</v>
      </c>
      <c r="O216" s="42"/>
      <c r="P216" s="176">
        <f>O216*H216</f>
        <v>0</v>
      </c>
      <c r="Q216" s="176">
        <v>0</v>
      </c>
      <c r="R216" s="176">
        <f>Q216*H216</f>
        <v>0</v>
      </c>
      <c r="S216" s="176">
        <v>0</v>
      </c>
      <c r="T216" s="177">
        <f>S216*H216</f>
        <v>0</v>
      </c>
      <c r="AR216" s="24" t="s">
        <v>220</v>
      </c>
      <c r="AT216" s="24" t="s">
        <v>130</v>
      </c>
      <c r="AU216" s="24" t="s">
        <v>85</v>
      </c>
      <c r="AY216" s="24" t="s">
        <v>129</v>
      </c>
      <c r="BE216" s="178">
        <f>IF(N216="základní",J216,0)</f>
        <v>0</v>
      </c>
      <c r="BF216" s="178">
        <f>IF(N216="snížená",J216,0)</f>
        <v>0</v>
      </c>
      <c r="BG216" s="178">
        <f>IF(N216="zákl. přenesená",J216,0)</f>
        <v>0</v>
      </c>
      <c r="BH216" s="178">
        <f>IF(N216="sníž. přenesená",J216,0)</f>
        <v>0</v>
      </c>
      <c r="BI216" s="178">
        <f>IF(N216="nulová",J216,0)</f>
        <v>0</v>
      </c>
      <c r="BJ216" s="24" t="s">
        <v>78</v>
      </c>
      <c r="BK216" s="178">
        <f>ROUND(I216*H216,2)</f>
        <v>0</v>
      </c>
      <c r="BL216" s="24" t="s">
        <v>220</v>
      </c>
      <c r="BM216" s="24" t="s">
        <v>370</v>
      </c>
    </row>
    <row r="217" spans="2:65" s="1" customFormat="1" ht="27">
      <c r="B217" s="41"/>
      <c r="D217" s="180" t="s">
        <v>144</v>
      </c>
      <c r="F217" s="205" t="s">
        <v>371</v>
      </c>
      <c r="I217" s="206"/>
      <c r="L217" s="41"/>
      <c r="M217" s="207"/>
      <c r="N217" s="42"/>
      <c r="O217" s="42"/>
      <c r="P217" s="42"/>
      <c r="Q217" s="42"/>
      <c r="R217" s="42"/>
      <c r="S217" s="42"/>
      <c r="T217" s="70"/>
      <c r="AT217" s="24" t="s">
        <v>144</v>
      </c>
      <c r="AU217" s="24" t="s">
        <v>85</v>
      </c>
    </row>
    <row r="218" spans="2:65" s="1" customFormat="1" ht="16.5" customHeight="1">
      <c r="B218" s="166"/>
      <c r="C218" s="208" t="s">
        <v>372</v>
      </c>
      <c r="D218" s="208" t="s">
        <v>328</v>
      </c>
      <c r="E218" s="209" t="s">
        <v>373</v>
      </c>
      <c r="F218" s="210" t="s">
        <v>374</v>
      </c>
      <c r="G218" s="211" t="s">
        <v>375</v>
      </c>
      <c r="H218" s="212">
        <v>28.015999999999998</v>
      </c>
      <c r="I218" s="213"/>
      <c r="J218" s="214">
        <f>ROUND(I218*H218,2)</f>
        <v>0</v>
      </c>
      <c r="K218" s="210" t="s">
        <v>142</v>
      </c>
      <c r="L218" s="215"/>
      <c r="M218" s="216" t="s">
        <v>5</v>
      </c>
      <c r="N218" s="217" t="s">
        <v>44</v>
      </c>
      <c r="O218" s="42"/>
      <c r="P218" s="176">
        <f>O218*H218</f>
        <v>0</v>
      </c>
      <c r="Q218" s="176">
        <v>1E-3</v>
      </c>
      <c r="R218" s="176">
        <f>Q218*H218</f>
        <v>2.8015999999999999E-2</v>
      </c>
      <c r="S218" s="176">
        <v>0</v>
      </c>
      <c r="T218" s="177">
        <f>S218*H218</f>
        <v>0</v>
      </c>
      <c r="AR218" s="24" t="s">
        <v>304</v>
      </c>
      <c r="AT218" s="24" t="s">
        <v>328</v>
      </c>
      <c r="AU218" s="24" t="s">
        <v>85</v>
      </c>
      <c r="AY218" s="24" t="s">
        <v>129</v>
      </c>
      <c r="BE218" s="178">
        <f>IF(N218="základní",J218,0)</f>
        <v>0</v>
      </c>
      <c r="BF218" s="178">
        <f>IF(N218="snížená",J218,0)</f>
        <v>0</v>
      </c>
      <c r="BG218" s="178">
        <f>IF(N218="zákl. přenesená",J218,0)</f>
        <v>0</v>
      </c>
      <c r="BH218" s="178">
        <f>IF(N218="sníž. přenesená",J218,0)</f>
        <v>0</v>
      </c>
      <c r="BI218" s="178">
        <f>IF(N218="nulová",J218,0)</f>
        <v>0</v>
      </c>
      <c r="BJ218" s="24" t="s">
        <v>78</v>
      </c>
      <c r="BK218" s="178">
        <f>ROUND(I218*H218,2)</f>
        <v>0</v>
      </c>
      <c r="BL218" s="24" t="s">
        <v>220</v>
      </c>
      <c r="BM218" s="24" t="s">
        <v>376</v>
      </c>
    </row>
    <row r="219" spans="2:65" s="12" customFormat="1">
      <c r="B219" s="187"/>
      <c r="D219" s="180" t="s">
        <v>135</v>
      </c>
      <c r="E219" s="188" t="s">
        <v>5</v>
      </c>
      <c r="F219" s="189" t="s">
        <v>377</v>
      </c>
      <c r="H219" s="190">
        <v>28.015999999999998</v>
      </c>
      <c r="I219" s="191"/>
      <c r="L219" s="187"/>
      <c r="M219" s="192"/>
      <c r="N219" s="193"/>
      <c r="O219" s="193"/>
      <c r="P219" s="193"/>
      <c r="Q219" s="193"/>
      <c r="R219" s="193"/>
      <c r="S219" s="193"/>
      <c r="T219" s="194"/>
      <c r="AT219" s="188" t="s">
        <v>135</v>
      </c>
      <c r="AU219" s="188" t="s">
        <v>85</v>
      </c>
      <c r="AV219" s="12" t="s">
        <v>85</v>
      </c>
      <c r="AW219" s="12" t="s">
        <v>36</v>
      </c>
      <c r="AX219" s="12" t="s">
        <v>78</v>
      </c>
      <c r="AY219" s="188" t="s">
        <v>129</v>
      </c>
    </row>
    <row r="220" spans="2:65" s="1" customFormat="1" ht="16.5" customHeight="1">
      <c r="B220" s="166"/>
      <c r="C220" s="208" t="s">
        <v>378</v>
      </c>
      <c r="D220" s="208" t="s">
        <v>328</v>
      </c>
      <c r="E220" s="209" t="s">
        <v>379</v>
      </c>
      <c r="F220" s="210" t="s">
        <v>380</v>
      </c>
      <c r="G220" s="211" t="s">
        <v>205</v>
      </c>
      <c r="H220" s="212">
        <v>30</v>
      </c>
      <c r="I220" s="213"/>
      <c r="J220" s="214">
        <f>ROUND(I220*H220,2)</f>
        <v>0</v>
      </c>
      <c r="K220" s="210" t="s">
        <v>142</v>
      </c>
      <c r="L220" s="215"/>
      <c r="M220" s="216" t="s">
        <v>5</v>
      </c>
      <c r="N220" s="217" t="s">
        <v>44</v>
      </c>
      <c r="O220" s="42"/>
      <c r="P220" s="176">
        <f>O220*H220</f>
        <v>0</v>
      </c>
      <c r="Q220" s="176">
        <v>3.5E-4</v>
      </c>
      <c r="R220" s="176">
        <f>Q220*H220</f>
        <v>1.0500000000000001E-2</v>
      </c>
      <c r="S220" s="176">
        <v>0</v>
      </c>
      <c r="T220" s="177">
        <f>S220*H220</f>
        <v>0</v>
      </c>
      <c r="AR220" s="24" t="s">
        <v>304</v>
      </c>
      <c r="AT220" s="24" t="s">
        <v>328</v>
      </c>
      <c r="AU220" s="24" t="s">
        <v>85</v>
      </c>
      <c r="AY220" s="24" t="s">
        <v>129</v>
      </c>
      <c r="BE220" s="178">
        <f>IF(N220="základní",J220,0)</f>
        <v>0</v>
      </c>
      <c r="BF220" s="178">
        <f>IF(N220="snížená",J220,0)</f>
        <v>0</v>
      </c>
      <c r="BG220" s="178">
        <f>IF(N220="zákl. přenesená",J220,0)</f>
        <v>0</v>
      </c>
      <c r="BH220" s="178">
        <f>IF(N220="sníž. přenesená",J220,0)</f>
        <v>0</v>
      </c>
      <c r="BI220" s="178">
        <f>IF(N220="nulová",J220,0)</f>
        <v>0</v>
      </c>
      <c r="BJ220" s="24" t="s">
        <v>78</v>
      </c>
      <c r="BK220" s="178">
        <f>ROUND(I220*H220,2)</f>
        <v>0</v>
      </c>
      <c r="BL220" s="24" t="s">
        <v>220</v>
      </c>
      <c r="BM220" s="24" t="s">
        <v>381</v>
      </c>
    </row>
    <row r="221" spans="2:65" s="1" customFormat="1" ht="16.5" customHeight="1">
      <c r="B221" s="166"/>
      <c r="C221" s="208" t="s">
        <v>382</v>
      </c>
      <c r="D221" s="208" t="s">
        <v>328</v>
      </c>
      <c r="E221" s="209" t="s">
        <v>383</v>
      </c>
      <c r="F221" s="210" t="s">
        <v>384</v>
      </c>
      <c r="G221" s="211" t="s">
        <v>205</v>
      </c>
      <c r="H221" s="212">
        <v>16</v>
      </c>
      <c r="I221" s="213"/>
      <c r="J221" s="214">
        <f>ROUND(I221*H221,2)</f>
        <v>0</v>
      </c>
      <c r="K221" s="210" t="s">
        <v>142</v>
      </c>
      <c r="L221" s="215"/>
      <c r="M221" s="216" t="s">
        <v>5</v>
      </c>
      <c r="N221" s="217" t="s">
        <v>44</v>
      </c>
      <c r="O221" s="42"/>
      <c r="P221" s="176">
        <f>O221*H221</f>
        <v>0</v>
      </c>
      <c r="Q221" s="176">
        <v>2.7999999999999998E-4</v>
      </c>
      <c r="R221" s="176">
        <f>Q221*H221</f>
        <v>4.4799999999999996E-3</v>
      </c>
      <c r="S221" s="176">
        <v>0</v>
      </c>
      <c r="T221" s="177">
        <f>S221*H221</f>
        <v>0</v>
      </c>
      <c r="AR221" s="24" t="s">
        <v>304</v>
      </c>
      <c r="AT221" s="24" t="s">
        <v>328</v>
      </c>
      <c r="AU221" s="24" t="s">
        <v>85</v>
      </c>
      <c r="AY221" s="24" t="s">
        <v>129</v>
      </c>
      <c r="BE221" s="178">
        <f>IF(N221="základní",J221,0)</f>
        <v>0</v>
      </c>
      <c r="BF221" s="178">
        <f>IF(N221="snížená",J221,0)</f>
        <v>0</v>
      </c>
      <c r="BG221" s="178">
        <f>IF(N221="zákl. přenesená",J221,0)</f>
        <v>0</v>
      </c>
      <c r="BH221" s="178">
        <f>IF(N221="sníž. přenesená",J221,0)</f>
        <v>0</v>
      </c>
      <c r="BI221" s="178">
        <f>IF(N221="nulová",J221,0)</f>
        <v>0</v>
      </c>
      <c r="BJ221" s="24" t="s">
        <v>78</v>
      </c>
      <c r="BK221" s="178">
        <f>ROUND(I221*H221,2)</f>
        <v>0</v>
      </c>
      <c r="BL221" s="24" t="s">
        <v>220</v>
      </c>
      <c r="BM221" s="24" t="s">
        <v>385</v>
      </c>
    </row>
    <row r="222" spans="2:65" s="1" customFormat="1" ht="16.5" customHeight="1">
      <c r="B222" s="166"/>
      <c r="C222" s="208" t="s">
        <v>386</v>
      </c>
      <c r="D222" s="208" t="s">
        <v>328</v>
      </c>
      <c r="E222" s="209" t="s">
        <v>387</v>
      </c>
      <c r="F222" s="210" t="s">
        <v>388</v>
      </c>
      <c r="G222" s="211" t="s">
        <v>205</v>
      </c>
      <c r="H222" s="212">
        <v>12</v>
      </c>
      <c r="I222" s="213"/>
      <c r="J222" s="214">
        <f>ROUND(I222*H222,2)</f>
        <v>0</v>
      </c>
      <c r="K222" s="210" t="s">
        <v>142</v>
      </c>
      <c r="L222" s="215"/>
      <c r="M222" s="216" t="s">
        <v>5</v>
      </c>
      <c r="N222" s="217" t="s">
        <v>44</v>
      </c>
      <c r="O222" s="42"/>
      <c r="P222" s="176">
        <f>O222*H222</f>
        <v>0</v>
      </c>
      <c r="Q222" s="176">
        <v>1.1E-4</v>
      </c>
      <c r="R222" s="176">
        <f>Q222*H222</f>
        <v>1.32E-3</v>
      </c>
      <c r="S222" s="176">
        <v>0</v>
      </c>
      <c r="T222" s="177">
        <f>S222*H222</f>
        <v>0</v>
      </c>
      <c r="AR222" s="24" t="s">
        <v>304</v>
      </c>
      <c r="AT222" s="24" t="s">
        <v>328</v>
      </c>
      <c r="AU222" s="24" t="s">
        <v>85</v>
      </c>
      <c r="AY222" s="24" t="s">
        <v>129</v>
      </c>
      <c r="BE222" s="178">
        <f>IF(N222="základní",J222,0)</f>
        <v>0</v>
      </c>
      <c r="BF222" s="178">
        <f>IF(N222="snížená",J222,0)</f>
        <v>0</v>
      </c>
      <c r="BG222" s="178">
        <f>IF(N222="zákl. přenesená",J222,0)</f>
        <v>0</v>
      </c>
      <c r="BH222" s="178">
        <f>IF(N222="sníž. přenesená",J222,0)</f>
        <v>0</v>
      </c>
      <c r="BI222" s="178">
        <f>IF(N222="nulová",J222,0)</f>
        <v>0</v>
      </c>
      <c r="BJ222" s="24" t="s">
        <v>78</v>
      </c>
      <c r="BK222" s="178">
        <f>ROUND(I222*H222,2)</f>
        <v>0</v>
      </c>
      <c r="BL222" s="24" t="s">
        <v>220</v>
      </c>
      <c r="BM222" s="24" t="s">
        <v>389</v>
      </c>
    </row>
    <row r="223" spans="2:65" s="1" customFormat="1" ht="16.5" customHeight="1">
      <c r="B223" s="166"/>
      <c r="C223" s="208" t="s">
        <v>390</v>
      </c>
      <c r="D223" s="208" t="s">
        <v>328</v>
      </c>
      <c r="E223" s="209" t="s">
        <v>391</v>
      </c>
      <c r="F223" s="210" t="s">
        <v>392</v>
      </c>
      <c r="G223" s="211" t="s">
        <v>205</v>
      </c>
      <c r="H223" s="212">
        <v>15</v>
      </c>
      <c r="I223" s="213"/>
      <c r="J223" s="214">
        <f>ROUND(I223*H223,2)</f>
        <v>0</v>
      </c>
      <c r="K223" s="210" t="s">
        <v>142</v>
      </c>
      <c r="L223" s="215"/>
      <c r="M223" s="216" t="s">
        <v>5</v>
      </c>
      <c r="N223" s="217" t="s">
        <v>44</v>
      </c>
      <c r="O223" s="42"/>
      <c r="P223" s="176">
        <f>O223*H223</f>
        <v>0</v>
      </c>
      <c r="Q223" s="176">
        <v>1.2E-4</v>
      </c>
      <c r="R223" s="176">
        <f>Q223*H223</f>
        <v>1.8E-3</v>
      </c>
      <c r="S223" s="176">
        <v>0</v>
      </c>
      <c r="T223" s="177">
        <f>S223*H223</f>
        <v>0</v>
      </c>
      <c r="AR223" s="24" t="s">
        <v>304</v>
      </c>
      <c r="AT223" s="24" t="s">
        <v>328</v>
      </c>
      <c r="AU223" s="24" t="s">
        <v>85</v>
      </c>
      <c r="AY223" s="24" t="s">
        <v>129</v>
      </c>
      <c r="BE223" s="178">
        <f>IF(N223="základní",J223,0)</f>
        <v>0</v>
      </c>
      <c r="BF223" s="178">
        <f>IF(N223="snížená",J223,0)</f>
        <v>0</v>
      </c>
      <c r="BG223" s="178">
        <f>IF(N223="zákl. přenesená",J223,0)</f>
        <v>0</v>
      </c>
      <c r="BH223" s="178">
        <f>IF(N223="sníž. přenesená",J223,0)</f>
        <v>0</v>
      </c>
      <c r="BI223" s="178">
        <f>IF(N223="nulová",J223,0)</f>
        <v>0</v>
      </c>
      <c r="BJ223" s="24" t="s">
        <v>78</v>
      </c>
      <c r="BK223" s="178">
        <f>ROUND(I223*H223,2)</f>
        <v>0</v>
      </c>
      <c r="BL223" s="24" t="s">
        <v>220</v>
      </c>
      <c r="BM223" s="24" t="s">
        <v>393</v>
      </c>
    </row>
    <row r="224" spans="2:65" s="1" customFormat="1" ht="16.5" customHeight="1">
      <c r="B224" s="166"/>
      <c r="C224" s="167" t="s">
        <v>394</v>
      </c>
      <c r="D224" s="167" t="s">
        <v>130</v>
      </c>
      <c r="E224" s="168" t="s">
        <v>395</v>
      </c>
      <c r="F224" s="169" t="s">
        <v>396</v>
      </c>
      <c r="G224" s="170" t="s">
        <v>205</v>
      </c>
      <c r="H224" s="171">
        <v>41</v>
      </c>
      <c r="I224" s="172"/>
      <c r="J224" s="173">
        <f>ROUND(I224*H224,2)</f>
        <v>0</v>
      </c>
      <c r="K224" s="169" t="s">
        <v>142</v>
      </c>
      <c r="L224" s="41"/>
      <c r="M224" s="174" t="s">
        <v>5</v>
      </c>
      <c r="N224" s="175" t="s">
        <v>44</v>
      </c>
      <c r="O224" s="42"/>
      <c r="P224" s="176">
        <f>O224*H224</f>
        <v>0</v>
      </c>
      <c r="Q224" s="176">
        <v>0</v>
      </c>
      <c r="R224" s="176">
        <f>Q224*H224</f>
        <v>0</v>
      </c>
      <c r="S224" s="176">
        <v>0</v>
      </c>
      <c r="T224" s="177">
        <f>S224*H224</f>
        <v>0</v>
      </c>
      <c r="AR224" s="24" t="s">
        <v>220</v>
      </c>
      <c r="AT224" s="24" t="s">
        <v>130</v>
      </c>
      <c r="AU224" s="24" t="s">
        <v>85</v>
      </c>
      <c r="AY224" s="24" t="s">
        <v>129</v>
      </c>
      <c r="BE224" s="178">
        <f>IF(N224="základní",J224,0)</f>
        <v>0</v>
      </c>
      <c r="BF224" s="178">
        <f>IF(N224="snížená",J224,0)</f>
        <v>0</v>
      </c>
      <c r="BG224" s="178">
        <f>IF(N224="zákl. přenesená",J224,0)</f>
        <v>0</v>
      </c>
      <c r="BH224" s="178">
        <f>IF(N224="sníž. přenesená",J224,0)</f>
        <v>0</v>
      </c>
      <c r="BI224" s="178">
        <f>IF(N224="nulová",J224,0)</f>
        <v>0</v>
      </c>
      <c r="BJ224" s="24" t="s">
        <v>78</v>
      </c>
      <c r="BK224" s="178">
        <f>ROUND(I224*H224,2)</f>
        <v>0</v>
      </c>
      <c r="BL224" s="24" t="s">
        <v>220</v>
      </c>
      <c r="BM224" s="24" t="s">
        <v>397</v>
      </c>
    </row>
    <row r="225" spans="2:65" s="1" customFormat="1" ht="27">
      <c r="B225" s="41"/>
      <c r="D225" s="180" t="s">
        <v>144</v>
      </c>
      <c r="F225" s="205" t="s">
        <v>371</v>
      </c>
      <c r="I225" s="206"/>
      <c r="L225" s="41"/>
      <c r="M225" s="207"/>
      <c r="N225" s="42"/>
      <c r="O225" s="42"/>
      <c r="P225" s="42"/>
      <c r="Q225" s="42"/>
      <c r="R225" s="42"/>
      <c r="S225" s="42"/>
      <c r="T225" s="70"/>
      <c r="AT225" s="24" t="s">
        <v>144</v>
      </c>
      <c r="AU225" s="24" t="s">
        <v>85</v>
      </c>
    </row>
    <row r="226" spans="2:65" s="12" customFormat="1">
      <c r="B226" s="187"/>
      <c r="D226" s="180" t="s">
        <v>135</v>
      </c>
      <c r="E226" s="188" t="s">
        <v>5</v>
      </c>
      <c r="F226" s="189" t="s">
        <v>398</v>
      </c>
      <c r="H226" s="190">
        <v>41</v>
      </c>
      <c r="I226" s="191"/>
      <c r="L226" s="187"/>
      <c r="M226" s="192"/>
      <c r="N226" s="193"/>
      <c r="O226" s="193"/>
      <c r="P226" s="193"/>
      <c r="Q226" s="193"/>
      <c r="R226" s="193"/>
      <c r="S226" s="193"/>
      <c r="T226" s="194"/>
      <c r="AT226" s="188" t="s">
        <v>135</v>
      </c>
      <c r="AU226" s="188" t="s">
        <v>85</v>
      </c>
      <c r="AV226" s="12" t="s">
        <v>85</v>
      </c>
      <c r="AW226" s="12" t="s">
        <v>36</v>
      </c>
      <c r="AX226" s="12" t="s">
        <v>78</v>
      </c>
      <c r="AY226" s="188" t="s">
        <v>129</v>
      </c>
    </row>
    <row r="227" spans="2:65" s="1" customFormat="1" ht="16.5" customHeight="1">
      <c r="B227" s="166"/>
      <c r="C227" s="208" t="s">
        <v>399</v>
      </c>
      <c r="D227" s="208" t="s">
        <v>328</v>
      </c>
      <c r="E227" s="209" t="s">
        <v>400</v>
      </c>
      <c r="F227" s="210" t="s">
        <v>401</v>
      </c>
      <c r="G227" s="211" t="s">
        <v>205</v>
      </c>
      <c r="H227" s="212">
        <v>18</v>
      </c>
      <c r="I227" s="213"/>
      <c r="J227" s="214">
        <f t="shared" ref="J227:J232" si="0">ROUND(I227*H227,2)</f>
        <v>0</v>
      </c>
      <c r="K227" s="210" t="s">
        <v>142</v>
      </c>
      <c r="L227" s="215"/>
      <c r="M227" s="216" t="s">
        <v>5</v>
      </c>
      <c r="N227" s="217" t="s">
        <v>44</v>
      </c>
      <c r="O227" s="42"/>
      <c r="P227" s="176">
        <f t="shared" ref="P227:P232" si="1">O227*H227</f>
        <v>0</v>
      </c>
      <c r="Q227" s="176">
        <v>1.3999999999999999E-4</v>
      </c>
      <c r="R227" s="176">
        <f t="shared" ref="R227:R232" si="2">Q227*H227</f>
        <v>2.5199999999999997E-3</v>
      </c>
      <c r="S227" s="176">
        <v>0</v>
      </c>
      <c r="T227" s="177">
        <f t="shared" ref="T227:T232" si="3">S227*H227</f>
        <v>0</v>
      </c>
      <c r="AR227" s="24" t="s">
        <v>304</v>
      </c>
      <c r="AT227" s="24" t="s">
        <v>328</v>
      </c>
      <c r="AU227" s="24" t="s">
        <v>85</v>
      </c>
      <c r="AY227" s="24" t="s">
        <v>129</v>
      </c>
      <c r="BE227" s="178">
        <f t="shared" ref="BE227:BE232" si="4">IF(N227="základní",J227,0)</f>
        <v>0</v>
      </c>
      <c r="BF227" s="178">
        <f t="shared" ref="BF227:BF232" si="5">IF(N227="snížená",J227,0)</f>
        <v>0</v>
      </c>
      <c r="BG227" s="178">
        <f t="shared" ref="BG227:BG232" si="6">IF(N227="zákl. přenesená",J227,0)</f>
        <v>0</v>
      </c>
      <c r="BH227" s="178">
        <f t="shared" ref="BH227:BH232" si="7">IF(N227="sníž. přenesená",J227,0)</f>
        <v>0</v>
      </c>
      <c r="BI227" s="178">
        <f t="shared" ref="BI227:BI232" si="8">IF(N227="nulová",J227,0)</f>
        <v>0</v>
      </c>
      <c r="BJ227" s="24" t="s">
        <v>78</v>
      </c>
      <c r="BK227" s="178">
        <f t="shared" ref="BK227:BK232" si="9">ROUND(I227*H227,2)</f>
        <v>0</v>
      </c>
      <c r="BL227" s="24" t="s">
        <v>220</v>
      </c>
      <c r="BM227" s="24" t="s">
        <v>402</v>
      </c>
    </row>
    <row r="228" spans="2:65" s="1" customFormat="1" ht="16.5" customHeight="1">
      <c r="B228" s="166"/>
      <c r="C228" s="208" t="s">
        <v>403</v>
      </c>
      <c r="D228" s="208" t="s">
        <v>328</v>
      </c>
      <c r="E228" s="209" t="s">
        <v>404</v>
      </c>
      <c r="F228" s="210" t="s">
        <v>405</v>
      </c>
      <c r="G228" s="211" t="s">
        <v>205</v>
      </c>
      <c r="H228" s="212">
        <v>14</v>
      </c>
      <c r="I228" s="213"/>
      <c r="J228" s="214">
        <f t="shared" si="0"/>
        <v>0</v>
      </c>
      <c r="K228" s="210" t="s">
        <v>142</v>
      </c>
      <c r="L228" s="215"/>
      <c r="M228" s="216" t="s">
        <v>5</v>
      </c>
      <c r="N228" s="217" t="s">
        <v>44</v>
      </c>
      <c r="O228" s="42"/>
      <c r="P228" s="176">
        <f t="shared" si="1"/>
        <v>0</v>
      </c>
      <c r="Q228" s="176">
        <v>1.2E-4</v>
      </c>
      <c r="R228" s="176">
        <f t="shared" si="2"/>
        <v>1.6800000000000001E-3</v>
      </c>
      <c r="S228" s="176">
        <v>0</v>
      </c>
      <c r="T228" s="177">
        <f t="shared" si="3"/>
        <v>0</v>
      </c>
      <c r="AR228" s="24" t="s">
        <v>304</v>
      </c>
      <c r="AT228" s="24" t="s">
        <v>328</v>
      </c>
      <c r="AU228" s="24" t="s">
        <v>85</v>
      </c>
      <c r="AY228" s="24" t="s">
        <v>129</v>
      </c>
      <c r="BE228" s="178">
        <f t="shared" si="4"/>
        <v>0</v>
      </c>
      <c r="BF228" s="178">
        <f t="shared" si="5"/>
        <v>0</v>
      </c>
      <c r="BG228" s="178">
        <f t="shared" si="6"/>
        <v>0</v>
      </c>
      <c r="BH228" s="178">
        <f t="shared" si="7"/>
        <v>0</v>
      </c>
      <c r="BI228" s="178">
        <f t="shared" si="8"/>
        <v>0</v>
      </c>
      <c r="BJ228" s="24" t="s">
        <v>78</v>
      </c>
      <c r="BK228" s="178">
        <f t="shared" si="9"/>
        <v>0</v>
      </c>
      <c r="BL228" s="24" t="s">
        <v>220</v>
      </c>
      <c r="BM228" s="24" t="s">
        <v>406</v>
      </c>
    </row>
    <row r="229" spans="2:65" s="1" customFormat="1" ht="16.5" customHeight="1">
      <c r="B229" s="166"/>
      <c r="C229" s="208" t="s">
        <v>407</v>
      </c>
      <c r="D229" s="208" t="s">
        <v>328</v>
      </c>
      <c r="E229" s="209" t="s">
        <v>408</v>
      </c>
      <c r="F229" s="210" t="s">
        <v>409</v>
      </c>
      <c r="G229" s="211" t="s">
        <v>205</v>
      </c>
      <c r="H229" s="212">
        <v>1</v>
      </c>
      <c r="I229" s="213"/>
      <c r="J229" s="214">
        <f t="shared" si="0"/>
        <v>0</v>
      </c>
      <c r="K229" s="210" t="s">
        <v>142</v>
      </c>
      <c r="L229" s="215"/>
      <c r="M229" s="216" t="s">
        <v>5</v>
      </c>
      <c r="N229" s="217" t="s">
        <v>44</v>
      </c>
      <c r="O229" s="42"/>
      <c r="P229" s="176">
        <f t="shared" si="1"/>
        <v>0</v>
      </c>
      <c r="Q229" s="176">
        <v>2.2000000000000001E-4</v>
      </c>
      <c r="R229" s="176">
        <f t="shared" si="2"/>
        <v>2.2000000000000001E-4</v>
      </c>
      <c r="S229" s="176">
        <v>0</v>
      </c>
      <c r="T229" s="177">
        <f t="shared" si="3"/>
        <v>0</v>
      </c>
      <c r="AR229" s="24" t="s">
        <v>304</v>
      </c>
      <c r="AT229" s="24" t="s">
        <v>328</v>
      </c>
      <c r="AU229" s="24" t="s">
        <v>85</v>
      </c>
      <c r="AY229" s="24" t="s">
        <v>129</v>
      </c>
      <c r="BE229" s="178">
        <f t="shared" si="4"/>
        <v>0</v>
      </c>
      <c r="BF229" s="178">
        <f t="shared" si="5"/>
        <v>0</v>
      </c>
      <c r="BG229" s="178">
        <f t="shared" si="6"/>
        <v>0</v>
      </c>
      <c r="BH229" s="178">
        <f t="shared" si="7"/>
        <v>0</v>
      </c>
      <c r="BI229" s="178">
        <f t="shared" si="8"/>
        <v>0</v>
      </c>
      <c r="BJ229" s="24" t="s">
        <v>78</v>
      </c>
      <c r="BK229" s="178">
        <f t="shared" si="9"/>
        <v>0</v>
      </c>
      <c r="BL229" s="24" t="s">
        <v>220</v>
      </c>
      <c r="BM229" s="24" t="s">
        <v>410</v>
      </c>
    </row>
    <row r="230" spans="2:65" s="1" customFormat="1" ht="16.5" customHeight="1">
      <c r="B230" s="166"/>
      <c r="C230" s="208" t="s">
        <v>411</v>
      </c>
      <c r="D230" s="208" t="s">
        <v>328</v>
      </c>
      <c r="E230" s="209" t="s">
        <v>412</v>
      </c>
      <c r="F230" s="210" t="s">
        <v>413</v>
      </c>
      <c r="G230" s="211" t="s">
        <v>205</v>
      </c>
      <c r="H230" s="212">
        <v>2</v>
      </c>
      <c r="I230" s="213"/>
      <c r="J230" s="214">
        <f t="shared" si="0"/>
        <v>0</v>
      </c>
      <c r="K230" s="210" t="s">
        <v>142</v>
      </c>
      <c r="L230" s="215"/>
      <c r="M230" s="216" t="s">
        <v>5</v>
      </c>
      <c r="N230" s="217" t="s">
        <v>44</v>
      </c>
      <c r="O230" s="42"/>
      <c r="P230" s="176">
        <f t="shared" si="1"/>
        <v>0</v>
      </c>
      <c r="Q230" s="176">
        <v>1.6000000000000001E-4</v>
      </c>
      <c r="R230" s="176">
        <f t="shared" si="2"/>
        <v>3.2000000000000003E-4</v>
      </c>
      <c r="S230" s="176">
        <v>0</v>
      </c>
      <c r="T230" s="177">
        <f t="shared" si="3"/>
        <v>0</v>
      </c>
      <c r="AR230" s="24" t="s">
        <v>304</v>
      </c>
      <c r="AT230" s="24" t="s">
        <v>328</v>
      </c>
      <c r="AU230" s="24" t="s">
        <v>85</v>
      </c>
      <c r="AY230" s="24" t="s">
        <v>129</v>
      </c>
      <c r="BE230" s="178">
        <f t="shared" si="4"/>
        <v>0</v>
      </c>
      <c r="BF230" s="178">
        <f t="shared" si="5"/>
        <v>0</v>
      </c>
      <c r="BG230" s="178">
        <f t="shared" si="6"/>
        <v>0</v>
      </c>
      <c r="BH230" s="178">
        <f t="shared" si="7"/>
        <v>0</v>
      </c>
      <c r="BI230" s="178">
        <f t="shared" si="8"/>
        <v>0</v>
      </c>
      <c r="BJ230" s="24" t="s">
        <v>78</v>
      </c>
      <c r="BK230" s="178">
        <f t="shared" si="9"/>
        <v>0</v>
      </c>
      <c r="BL230" s="24" t="s">
        <v>220</v>
      </c>
      <c r="BM230" s="24" t="s">
        <v>414</v>
      </c>
    </row>
    <row r="231" spans="2:65" s="1" customFormat="1" ht="16.5" customHeight="1">
      <c r="B231" s="166"/>
      <c r="C231" s="208" t="s">
        <v>415</v>
      </c>
      <c r="D231" s="208" t="s">
        <v>328</v>
      </c>
      <c r="E231" s="209" t="s">
        <v>416</v>
      </c>
      <c r="F231" s="210" t="s">
        <v>417</v>
      </c>
      <c r="G231" s="211" t="s">
        <v>205</v>
      </c>
      <c r="H231" s="212">
        <v>6</v>
      </c>
      <c r="I231" s="213"/>
      <c r="J231" s="214">
        <f t="shared" si="0"/>
        <v>0</v>
      </c>
      <c r="K231" s="210" t="s">
        <v>142</v>
      </c>
      <c r="L231" s="215"/>
      <c r="M231" s="216" t="s">
        <v>5</v>
      </c>
      <c r="N231" s="217" t="s">
        <v>44</v>
      </c>
      <c r="O231" s="42"/>
      <c r="P231" s="176">
        <f t="shared" si="1"/>
        <v>0</v>
      </c>
      <c r="Q231" s="176">
        <v>2.5000000000000001E-4</v>
      </c>
      <c r="R231" s="176">
        <f t="shared" si="2"/>
        <v>1.5E-3</v>
      </c>
      <c r="S231" s="176">
        <v>0</v>
      </c>
      <c r="T231" s="177">
        <f t="shared" si="3"/>
        <v>0</v>
      </c>
      <c r="AR231" s="24" t="s">
        <v>304</v>
      </c>
      <c r="AT231" s="24" t="s">
        <v>328</v>
      </c>
      <c r="AU231" s="24" t="s">
        <v>85</v>
      </c>
      <c r="AY231" s="24" t="s">
        <v>129</v>
      </c>
      <c r="BE231" s="178">
        <f t="shared" si="4"/>
        <v>0</v>
      </c>
      <c r="BF231" s="178">
        <f t="shared" si="5"/>
        <v>0</v>
      </c>
      <c r="BG231" s="178">
        <f t="shared" si="6"/>
        <v>0</v>
      </c>
      <c r="BH231" s="178">
        <f t="shared" si="7"/>
        <v>0</v>
      </c>
      <c r="BI231" s="178">
        <f t="shared" si="8"/>
        <v>0</v>
      </c>
      <c r="BJ231" s="24" t="s">
        <v>78</v>
      </c>
      <c r="BK231" s="178">
        <f t="shared" si="9"/>
        <v>0</v>
      </c>
      <c r="BL231" s="24" t="s">
        <v>220</v>
      </c>
      <c r="BM231" s="24" t="s">
        <v>418</v>
      </c>
    </row>
    <row r="232" spans="2:65" s="1" customFormat="1" ht="25.5" customHeight="1">
      <c r="B232" s="166"/>
      <c r="C232" s="167" t="s">
        <v>419</v>
      </c>
      <c r="D232" s="167" t="s">
        <v>130</v>
      </c>
      <c r="E232" s="168" t="s">
        <v>420</v>
      </c>
      <c r="F232" s="169" t="s">
        <v>421</v>
      </c>
      <c r="G232" s="170" t="s">
        <v>205</v>
      </c>
      <c r="H232" s="171">
        <v>1</v>
      </c>
      <c r="I232" s="172"/>
      <c r="J232" s="173">
        <f t="shared" si="0"/>
        <v>0</v>
      </c>
      <c r="K232" s="169" t="s">
        <v>142</v>
      </c>
      <c r="L232" s="41"/>
      <c r="M232" s="174" t="s">
        <v>5</v>
      </c>
      <c r="N232" s="175" t="s">
        <v>44</v>
      </c>
      <c r="O232" s="42"/>
      <c r="P232" s="176">
        <f t="shared" si="1"/>
        <v>0</v>
      </c>
      <c r="Q232" s="176">
        <v>0</v>
      </c>
      <c r="R232" s="176">
        <f t="shared" si="2"/>
        <v>0</v>
      </c>
      <c r="S232" s="176">
        <v>0</v>
      </c>
      <c r="T232" s="177">
        <f t="shared" si="3"/>
        <v>0</v>
      </c>
      <c r="AR232" s="24" t="s">
        <v>220</v>
      </c>
      <c r="AT232" s="24" t="s">
        <v>130</v>
      </c>
      <c r="AU232" s="24" t="s">
        <v>85</v>
      </c>
      <c r="AY232" s="24" t="s">
        <v>129</v>
      </c>
      <c r="BE232" s="178">
        <f t="shared" si="4"/>
        <v>0</v>
      </c>
      <c r="BF232" s="178">
        <f t="shared" si="5"/>
        <v>0</v>
      </c>
      <c r="BG232" s="178">
        <f t="shared" si="6"/>
        <v>0</v>
      </c>
      <c r="BH232" s="178">
        <f t="shared" si="7"/>
        <v>0</v>
      </c>
      <c r="BI232" s="178">
        <f t="shared" si="8"/>
        <v>0</v>
      </c>
      <c r="BJ232" s="24" t="s">
        <v>78</v>
      </c>
      <c r="BK232" s="178">
        <f t="shared" si="9"/>
        <v>0</v>
      </c>
      <c r="BL232" s="24" t="s">
        <v>220</v>
      </c>
      <c r="BM232" s="24" t="s">
        <v>422</v>
      </c>
    </row>
    <row r="233" spans="2:65" s="1" customFormat="1" ht="27">
      <c r="B233" s="41"/>
      <c r="D233" s="180" t="s">
        <v>144</v>
      </c>
      <c r="F233" s="205" t="s">
        <v>371</v>
      </c>
      <c r="I233" s="206"/>
      <c r="L233" s="41"/>
      <c r="M233" s="207"/>
      <c r="N233" s="42"/>
      <c r="O233" s="42"/>
      <c r="P233" s="42"/>
      <c r="Q233" s="42"/>
      <c r="R233" s="42"/>
      <c r="S233" s="42"/>
      <c r="T233" s="70"/>
      <c r="AT233" s="24" t="s">
        <v>144</v>
      </c>
      <c r="AU233" s="24" t="s">
        <v>85</v>
      </c>
    </row>
    <row r="234" spans="2:65" s="1" customFormat="1" ht="16.5" customHeight="1">
      <c r="B234" s="166"/>
      <c r="C234" s="208" t="s">
        <v>423</v>
      </c>
      <c r="D234" s="208" t="s">
        <v>328</v>
      </c>
      <c r="E234" s="209" t="s">
        <v>424</v>
      </c>
      <c r="F234" s="210" t="s">
        <v>425</v>
      </c>
      <c r="G234" s="211" t="s">
        <v>205</v>
      </c>
      <c r="H234" s="212">
        <v>1</v>
      </c>
      <c r="I234" s="213"/>
      <c r="J234" s="214">
        <f>ROUND(I234*H234,2)</f>
        <v>0</v>
      </c>
      <c r="K234" s="210" t="s">
        <v>142</v>
      </c>
      <c r="L234" s="215"/>
      <c r="M234" s="216" t="s">
        <v>5</v>
      </c>
      <c r="N234" s="217" t="s">
        <v>44</v>
      </c>
      <c r="O234" s="42"/>
      <c r="P234" s="176">
        <f>O234*H234</f>
        <v>0</v>
      </c>
      <c r="Q234" s="176">
        <v>2.2000000000000001E-3</v>
      </c>
      <c r="R234" s="176">
        <f>Q234*H234</f>
        <v>2.2000000000000001E-3</v>
      </c>
      <c r="S234" s="176">
        <v>0</v>
      </c>
      <c r="T234" s="177">
        <f>S234*H234</f>
        <v>0</v>
      </c>
      <c r="AR234" s="24" t="s">
        <v>304</v>
      </c>
      <c r="AT234" s="24" t="s">
        <v>328</v>
      </c>
      <c r="AU234" s="24" t="s">
        <v>85</v>
      </c>
      <c r="AY234" s="24" t="s">
        <v>129</v>
      </c>
      <c r="BE234" s="178">
        <f>IF(N234="základní",J234,0)</f>
        <v>0</v>
      </c>
      <c r="BF234" s="178">
        <f>IF(N234="snížená",J234,0)</f>
        <v>0</v>
      </c>
      <c r="BG234" s="178">
        <f>IF(N234="zákl. přenesená",J234,0)</f>
        <v>0</v>
      </c>
      <c r="BH234" s="178">
        <f>IF(N234="sníž. přenesená",J234,0)</f>
        <v>0</v>
      </c>
      <c r="BI234" s="178">
        <f>IF(N234="nulová",J234,0)</f>
        <v>0</v>
      </c>
      <c r="BJ234" s="24" t="s">
        <v>78</v>
      </c>
      <c r="BK234" s="178">
        <f>ROUND(I234*H234,2)</f>
        <v>0</v>
      </c>
      <c r="BL234" s="24" t="s">
        <v>220</v>
      </c>
      <c r="BM234" s="24" t="s">
        <v>426</v>
      </c>
    </row>
    <row r="235" spans="2:65" s="1" customFormat="1" ht="16.5" customHeight="1">
      <c r="B235" s="166"/>
      <c r="C235" s="167" t="s">
        <v>427</v>
      </c>
      <c r="D235" s="167" t="s">
        <v>130</v>
      </c>
      <c r="E235" s="168" t="s">
        <v>428</v>
      </c>
      <c r="F235" s="169" t="s">
        <v>429</v>
      </c>
      <c r="G235" s="170" t="s">
        <v>205</v>
      </c>
      <c r="H235" s="171">
        <v>1</v>
      </c>
      <c r="I235" s="172"/>
      <c r="J235" s="173">
        <f>ROUND(I235*H235,2)</f>
        <v>0</v>
      </c>
      <c r="K235" s="169" t="s">
        <v>142</v>
      </c>
      <c r="L235" s="41"/>
      <c r="M235" s="174" t="s">
        <v>5</v>
      </c>
      <c r="N235" s="175" t="s">
        <v>44</v>
      </c>
      <c r="O235" s="42"/>
      <c r="P235" s="176">
        <f>O235*H235</f>
        <v>0</v>
      </c>
      <c r="Q235" s="176">
        <v>0</v>
      </c>
      <c r="R235" s="176">
        <f>Q235*H235</f>
        <v>0</v>
      </c>
      <c r="S235" s="176">
        <v>0</v>
      </c>
      <c r="T235" s="177">
        <f>S235*H235</f>
        <v>0</v>
      </c>
      <c r="AR235" s="24" t="s">
        <v>220</v>
      </c>
      <c r="AT235" s="24" t="s">
        <v>130</v>
      </c>
      <c r="AU235" s="24" t="s">
        <v>85</v>
      </c>
      <c r="AY235" s="24" t="s">
        <v>129</v>
      </c>
      <c r="BE235" s="178">
        <f>IF(N235="základní",J235,0)</f>
        <v>0</v>
      </c>
      <c r="BF235" s="178">
        <f>IF(N235="snížená",J235,0)</f>
        <v>0</v>
      </c>
      <c r="BG235" s="178">
        <f>IF(N235="zákl. přenesená",J235,0)</f>
        <v>0</v>
      </c>
      <c r="BH235" s="178">
        <f>IF(N235="sníž. přenesená",J235,0)</f>
        <v>0</v>
      </c>
      <c r="BI235" s="178">
        <f>IF(N235="nulová",J235,0)</f>
        <v>0</v>
      </c>
      <c r="BJ235" s="24" t="s">
        <v>78</v>
      </c>
      <c r="BK235" s="178">
        <f>ROUND(I235*H235,2)</f>
        <v>0</v>
      </c>
      <c r="BL235" s="24" t="s">
        <v>220</v>
      </c>
      <c r="BM235" s="24" t="s">
        <v>430</v>
      </c>
    </row>
    <row r="236" spans="2:65" s="1" customFormat="1" ht="27">
      <c r="B236" s="41"/>
      <c r="D236" s="180" t="s">
        <v>144</v>
      </c>
      <c r="F236" s="205" t="s">
        <v>371</v>
      </c>
      <c r="I236" s="206"/>
      <c r="L236" s="41"/>
      <c r="M236" s="207"/>
      <c r="N236" s="42"/>
      <c r="O236" s="42"/>
      <c r="P236" s="42"/>
      <c r="Q236" s="42"/>
      <c r="R236" s="42"/>
      <c r="S236" s="42"/>
      <c r="T236" s="70"/>
      <c r="AT236" s="24" t="s">
        <v>144</v>
      </c>
      <c r="AU236" s="24" t="s">
        <v>85</v>
      </c>
    </row>
    <row r="237" spans="2:65" s="1" customFormat="1" ht="16.5" customHeight="1">
      <c r="B237" s="166"/>
      <c r="C237" s="208" t="s">
        <v>431</v>
      </c>
      <c r="D237" s="208" t="s">
        <v>328</v>
      </c>
      <c r="E237" s="209" t="s">
        <v>432</v>
      </c>
      <c r="F237" s="210" t="s">
        <v>433</v>
      </c>
      <c r="G237" s="211" t="s">
        <v>205</v>
      </c>
      <c r="H237" s="212">
        <v>1</v>
      </c>
      <c r="I237" s="213"/>
      <c r="J237" s="214">
        <f>ROUND(I237*H237,2)</f>
        <v>0</v>
      </c>
      <c r="K237" s="210" t="s">
        <v>142</v>
      </c>
      <c r="L237" s="215"/>
      <c r="M237" s="216" t="s">
        <v>5</v>
      </c>
      <c r="N237" s="217" t="s">
        <v>44</v>
      </c>
      <c r="O237" s="42"/>
      <c r="P237" s="176">
        <f>O237*H237</f>
        <v>0</v>
      </c>
      <c r="Q237" s="176">
        <v>0</v>
      </c>
      <c r="R237" s="176">
        <f>Q237*H237</f>
        <v>0</v>
      </c>
      <c r="S237" s="176">
        <v>0</v>
      </c>
      <c r="T237" s="177">
        <f>S237*H237</f>
        <v>0</v>
      </c>
      <c r="AR237" s="24" t="s">
        <v>304</v>
      </c>
      <c r="AT237" s="24" t="s">
        <v>328</v>
      </c>
      <c r="AU237" s="24" t="s">
        <v>85</v>
      </c>
      <c r="AY237" s="24" t="s">
        <v>129</v>
      </c>
      <c r="BE237" s="178">
        <f>IF(N237="základní",J237,0)</f>
        <v>0</v>
      </c>
      <c r="BF237" s="178">
        <f>IF(N237="snížená",J237,0)</f>
        <v>0</v>
      </c>
      <c r="BG237" s="178">
        <f>IF(N237="zákl. přenesená",J237,0)</f>
        <v>0</v>
      </c>
      <c r="BH237" s="178">
        <f>IF(N237="sníž. přenesená",J237,0)</f>
        <v>0</v>
      </c>
      <c r="BI237" s="178">
        <f>IF(N237="nulová",J237,0)</f>
        <v>0</v>
      </c>
      <c r="BJ237" s="24" t="s">
        <v>78</v>
      </c>
      <c r="BK237" s="178">
        <f>ROUND(I237*H237,2)</f>
        <v>0</v>
      </c>
      <c r="BL237" s="24" t="s">
        <v>220</v>
      </c>
      <c r="BM237" s="24" t="s">
        <v>434</v>
      </c>
    </row>
    <row r="238" spans="2:65" s="1" customFormat="1" ht="25.5" customHeight="1">
      <c r="B238" s="166"/>
      <c r="C238" s="167" t="s">
        <v>435</v>
      </c>
      <c r="D238" s="167" t="s">
        <v>130</v>
      </c>
      <c r="E238" s="168" t="s">
        <v>436</v>
      </c>
      <c r="F238" s="169" t="s">
        <v>437</v>
      </c>
      <c r="G238" s="170" t="s">
        <v>141</v>
      </c>
      <c r="H238" s="171">
        <v>68</v>
      </c>
      <c r="I238" s="172"/>
      <c r="J238" s="173">
        <f>ROUND(I238*H238,2)</f>
        <v>0</v>
      </c>
      <c r="K238" s="169" t="s">
        <v>142</v>
      </c>
      <c r="L238" s="41"/>
      <c r="M238" s="174" t="s">
        <v>5</v>
      </c>
      <c r="N238" s="175" t="s">
        <v>44</v>
      </c>
      <c r="O238" s="42"/>
      <c r="P238" s="176">
        <f>O238*H238</f>
        <v>0</v>
      </c>
      <c r="Q238" s="176">
        <v>0</v>
      </c>
      <c r="R238" s="176">
        <f>Q238*H238</f>
        <v>0</v>
      </c>
      <c r="S238" s="176">
        <v>4.0000000000000002E-4</v>
      </c>
      <c r="T238" s="177">
        <f>S238*H238</f>
        <v>2.7200000000000002E-2</v>
      </c>
      <c r="AR238" s="24" t="s">
        <v>220</v>
      </c>
      <c r="AT238" s="24" t="s">
        <v>130</v>
      </c>
      <c r="AU238" s="24" t="s">
        <v>85</v>
      </c>
      <c r="AY238" s="24" t="s">
        <v>129</v>
      </c>
      <c r="BE238" s="178">
        <f>IF(N238="základní",J238,0)</f>
        <v>0</v>
      </c>
      <c r="BF238" s="178">
        <f>IF(N238="snížená",J238,0)</f>
        <v>0</v>
      </c>
      <c r="BG238" s="178">
        <f>IF(N238="zákl. přenesená",J238,0)</f>
        <v>0</v>
      </c>
      <c r="BH238" s="178">
        <f>IF(N238="sníž. přenesená",J238,0)</f>
        <v>0</v>
      </c>
      <c r="BI238" s="178">
        <f>IF(N238="nulová",J238,0)</f>
        <v>0</v>
      </c>
      <c r="BJ238" s="24" t="s">
        <v>78</v>
      </c>
      <c r="BK238" s="178">
        <f>ROUND(I238*H238,2)</f>
        <v>0</v>
      </c>
      <c r="BL238" s="24" t="s">
        <v>220</v>
      </c>
      <c r="BM238" s="24" t="s">
        <v>438</v>
      </c>
    </row>
    <row r="239" spans="2:65" s="1" customFormat="1" ht="25.5" customHeight="1">
      <c r="B239" s="166"/>
      <c r="C239" s="167" t="s">
        <v>439</v>
      </c>
      <c r="D239" s="167" t="s">
        <v>130</v>
      </c>
      <c r="E239" s="168" t="s">
        <v>440</v>
      </c>
      <c r="F239" s="169" t="s">
        <v>441</v>
      </c>
      <c r="G239" s="170" t="s">
        <v>205</v>
      </c>
      <c r="H239" s="171">
        <v>41</v>
      </c>
      <c r="I239" s="172"/>
      <c r="J239" s="173">
        <f>ROUND(I239*H239,2)</f>
        <v>0</v>
      </c>
      <c r="K239" s="169" t="s">
        <v>142</v>
      </c>
      <c r="L239" s="41"/>
      <c r="M239" s="174" t="s">
        <v>5</v>
      </c>
      <c r="N239" s="175" t="s">
        <v>44</v>
      </c>
      <c r="O239" s="42"/>
      <c r="P239" s="176">
        <f>O239*H239</f>
        <v>0</v>
      </c>
      <c r="Q239" s="176">
        <v>0</v>
      </c>
      <c r="R239" s="176">
        <f>Q239*H239</f>
        <v>0</v>
      </c>
      <c r="S239" s="176">
        <v>2.5000000000000001E-4</v>
      </c>
      <c r="T239" s="177">
        <f>S239*H239</f>
        <v>1.025E-2</v>
      </c>
      <c r="AR239" s="24" t="s">
        <v>220</v>
      </c>
      <c r="AT239" s="24" t="s">
        <v>130</v>
      </c>
      <c r="AU239" s="24" t="s">
        <v>85</v>
      </c>
      <c r="AY239" s="24" t="s">
        <v>129</v>
      </c>
      <c r="BE239" s="178">
        <f>IF(N239="základní",J239,0)</f>
        <v>0</v>
      </c>
      <c r="BF239" s="178">
        <f>IF(N239="snížená",J239,0)</f>
        <v>0</v>
      </c>
      <c r="BG239" s="178">
        <f>IF(N239="zákl. přenesená",J239,0)</f>
        <v>0</v>
      </c>
      <c r="BH239" s="178">
        <f>IF(N239="sníž. přenesená",J239,0)</f>
        <v>0</v>
      </c>
      <c r="BI239" s="178">
        <f>IF(N239="nulová",J239,0)</f>
        <v>0</v>
      </c>
      <c r="BJ239" s="24" t="s">
        <v>78</v>
      </c>
      <c r="BK239" s="178">
        <f>ROUND(I239*H239,2)</f>
        <v>0</v>
      </c>
      <c r="BL239" s="24" t="s">
        <v>220</v>
      </c>
      <c r="BM239" s="24" t="s">
        <v>442</v>
      </c>
    </row>
    <row r="240" spans="2:65" s="12" customFormat="1">
      <c r="B240" s="187"/>
      <c r="D240" s="180" t="s">
        <v>135</v>
      </c>
      <c r="E240" s="188" t="s">
        <v>5</v>
      </c>
      <c r="F240" s="189" t="s">
        <v>398</v>
      </c>
      <c r="H240" s="190">
        <v>41</v>
      </c>
      <c r="I240" s="191"/>
      <c r="L240" s="187"/>
      <c r="M240" s="192"/>
      <c r="N240" s="193"/>
      <c r="O240" s="193"/>
      <c r="P240" s="193"/>
      <c r="Q240" s="193"/>
      <c r="R240" s="193"/>
      <c r="S240" s="193"/>
      <c r="T240" s="194"/>
      <c r="AT240" s="188" t="s">
        <v>135</v>
      </c>
      <c r="AU240" s="188" t="s">
        <v>85</v>
      </c>
      <c r="AV240" s="12" t="s">
        <v>85</v>
      </c>
      <c r="AW240" s="12" t="s">
        <v>36</v>
      </c>
      <c r="AX240" s="12" t="s">
        <v>78</v>
      </c>
      <c r="AY240" s="188" t="s">
        <v>129</v>
      </c>
    </row>
    <row r="241" spans="2:65" s="1" customFormat="1" ht="16.5" customHeight="1">
      <c r="B241" s="166"/>
      <c r="C241" s="167" t="s">
        <v>443</v>
      </c>
      <c r="D241" s="167" t="s">
        <v>130</v>
      </c>
      <c r="E241" s="168" t="s">
        <v>444</v>
      </c>
      <c r="F241" s="169" t="s">
        <v>445</v>
      </c>
      <c r="G241" s="170" t="s">
        <v>205</v>
      </c>
      <c r="H241" s="171">
        <v>30</v>
      </c>
      <c r="I241" s="172"/>
      <c r="J241" s="173">
        <f>ROUND(I241*H241,2)</f>
        <v>0</v>
      </c>
      <c r="K241" s="169" t="s">
        <v>142</v>
      </c>
      <c r="L241" s="41"/>
      <c r="M241" s="174" t="s">
        <v>5</v>
      </c>
      <c r="N241" s="175" t="s">
        <v>44</v>
      </c>
      <c r="O241" s="42"/>
      <c r="P241" s="176">
        <f>O241*H241</f>
        <v>0</v>
      </c>
      <c r="Q241" s="176">
        <v>0</v>
      </c>
      <c r="R241" s="176">
        <f>Q241*H241</f>
        <v>0</v>
      </c>
      <c r="S241" s="176">
        <v>5.5000000000000003E-4</v>
      </c>
      <c r="T241" s="177">
        <f>S241*H241</f>
        <v>1.6500000000000001E-2</v>
      </c>
      <c r="AR241" s="24" t="s">
        <v>220</v>
      </c>
      <c r="AT241" s="24" t="s">
        <v>130</v>
      </c>
      <c r="AU241" s="24" t="s">
        <v>85</v>
      </c>
      <c r="AY241" s="24" t="s">
        <v>129</v>
      </c>
      <c r="BE241" s="178">
        <f>IF(N241="základní",J241,0)</f>
        <v>0</v>
      </c>
      <c r="BF241" s="178">
        <f>IF(N241="snížená",J241,0)</f>
        <v>0</v>
      </c>
      <c r="BG241" s="178">
        <f>IF(N241="zákl. přenesená",J241,0)</f>
        <v>0</v>
      </c>
      <c r="BH241" s="178">
        <f>IF(N241="sníž. přenesená",J241,0)</f>
        <v>0</v>
      </c>
      <c r="BI241" s="178">
        <f>IF(N241="nulová",J241,0)</f>
        <v>0</v>
      </c>
      <c r="BJ241" s="24" t="s">
        <v>78</v>
      </c>
      <c r="BK241" s="178">
        <f>ROUND(I241*H241,2)</f>
        <v>0</v>
      </c>
      <c r="BL241" s="24" t="s">
        <v>220</v>
      </c>
      <c r="BM241" s="24" t="s">
        <v>446</v>
      </c>
    </row>
    <row r="242" spans="2:65" s="1" customFormat="1" ht="16.5" customHeight="1">
      <c r="B242" s="166"/>
      <c r="C242" s="167" t="s">
        <v>447</v>
      </c>
      <c r="D242" s="167" t="s">
        <v>130</v>
      </c>
      <c r="E242" s="168" t="s">
        <v>448</v>
      </c>
      <c r="F242" s="169" t="s">
        <v>449</v>
      </c>
      <c r="G242" s="170" t="s">
        <v>205</v>
      </c>
      <c r="H242" s="171">
        <v>16</v>
      </c>
      <c r="I242" s="172"/>
      <c r="J242" s="173">
        <f>ROUND(I242*H242,2)</f>
        <v>0</v>
      </c>
      <c r="K242" s="169" t="s">
        <v>142</v>
      </c>
      <c r="L242" s="41"/>
      <c r="M242" s="174" t="s">
        <v>5</v>
      </c>
      <c r="N242" s="175" t="s">
        <v>44</v>
      </c>
      <c r="O242" s="42"/>
      <c r="P242" s="176">
        <f>O242*H242</f>
        <v>0</v>
      </c>
      <c r="Q242" s="176">
        <v>0</v>
      </c>
      <c r="R242" s="176">
        <f>Q242*H242</f>
        <v>0</v>
      </c>
      <c r="S242" s="176">
        <v>5.5000000000000003E-4</v>
      </c>
      <c r="T242" s="177">
        <f>S242*H242</f>
        <v>8.8000000000000005E-3</v>
      </c>
      <c r="AR242" s="24" t="s">
        <v>220</v>
      </c>
      <c r="AT242" s="24" t="s">
        <v>130</v>
      </c>
      <c r="AU242" s="24" t="s">
        <v>85</v>
      </c>
      <c r="AY242" s="24" t="s">
        <v>129</v>
      </c>
      <c r="BE242" s="178">
        <f>IF(N242="základní",J242,0)</f>
        <v>0</v>
      </c>
      <c r="BF242" s="178">
        <f>IF(N242="snížená",J242,0)</f>
        <v>0</v>
      </c>
      <c r="BG242" s="178">
        <f>IF(N242="zákl. přenesená",J242,0)</f>
        <v>0</v>
      </c>
      <c r="BH242" s="178">
        <f>IF(N242="sníž. přenesená",J242,0)</f>
        <v>0</v>
      </c>
      <c r="BI242" s="178">
        <f>IF(N242="nulová",J242,0)</f>
        <v>0</v>
      </c>
      <c r="BJ242" s="24" t="s">
        <v>78</v>
      </c>
      <c r="BK242" s="178">
        <f>ROUND(I242*H242,2)</f>
        <v>0</v>
      </c>
      <c r="BL242" s="24" t="s">
        <v>220</v>
      </c>
      <c r="BM242" s="24" t="s">
        <v>450</v>
      </c>
    </row>
    <row r="243" spans="2:65" s="1" customFormat="1" ht="16.5" customHeight="1">
      <c r="B243" s="166"/>
      <c r="C243" s="167" t="s">
        <v>451</v>
      </c>
      <c r="D243" s="167" t="s">
        <v>130</v>
      </c>
      <c r="E243" s="168" t="s">
        <v>452</v>
      </c>
      <c r="F243" s="169" t="s">
        <v>453</v>
      </c>
      <c r="G243" s="170" t="s">
        <v>205</v>
      </c>
      <c r="H243" s="171">
        <v>16</v>
      </c>
      <c r="I243" s="172"/>
      <c r="J243" s="173">
        <f>ROUND(I243*H243,2)</f>
        <v>0</v>
      </c>
      <c r="K243" s="169" t="s">
        <v>142</v>
      </c>
      <c r="L243" s="41"/>
      <c r="M243" s="174" t="s">
        <v>5</v>
      </c>
      <c r="N243" s="175" t="s">
        <v>44</v>
      </c>
      <c r="O243" s="42"/>
      <c r="P243" s="176">
        <f>O243*H243</f>
        <v>0</v>
      </c>
      <c r="Q243" s="176">
        <v>0</v>
      </c>
      <c r="R243" s="176">
        <f>Q243*H243</f>
        <v>0</v>
      </c>
      <c r="S243" s="176">
        <v>2.1000000000000001E-4</v>
      </c>
      <c r="T243" s="177">
        <f>S243*H243</f>
        <v>3.3600000000000001E-3</v>
      </c>
      <c r="AR243" s="24" t="s">
        <v>220</v>
      </c>
      <c r="AT243" s="24" t="s">
        <v>130</v>
      </c>
      <c r="AU243" s="24" t="s">
        <v>85</v>
      </c>
      <c r="AY243" s="24" t="s">
        <v>129</v>
      </c>
      <c r="BE243" s="178">
        <f>IF(N243="základní",J243,0)</f>
        <v>0</v>
      </c>
      <c r="BF243" s="178">
        <f>IF(N243="snížená",J243,0)</f>
        <v>0</v>
      </c>
      <c r="BG243" s="178">
        <f>IF(N243="zákl. přenesená",J243,0)</f>
        <v>0</v>
      </c>
      <c r="BH243" s="178">
        <f>IF(N243="sníž. přenesená",J243,0)</f>
        <v>0</v>
      </c>
      <c r="BI243" s="178">
        <f>IF(N243="nulová",J243,0)</f>
        <v>0</v>
      </c>
      <c r="BJ243" s="24" t="s">
        <v>78</v>
      </c>
      <c r="BK243" s="178">
        <f>ROUND(I243*H243,2)</f>
        <v>0</v>
      </c>
      <c r="BL243" s="24" t="s">
        <v>220</v>
      </c>
      <c r="BM243" s="24" t="s">
        <v>454</v>
      </c>
    </row>
    <row r="244" spans="2:65" s="12" customFormat="1">
      <c r="B244" s="187"/>
      <c r="D244" s="180" t="s">
        <v>135</v>
      </c>
      <c r="E244" s="188" t="s">
        <v>5</v>
      </c>
      <c r="F244" s="189" t="s">
        <v>455</v>
      </c>
      <c r="H244" s="190">
        <v>16</v>
      </c>
      <c r="I244" s="191"/>
      <c r="L244" s="187"/>
      <c r="M244" s="192"/>
      <c r="N244" s="193"/>
      <c r="O244" s="193"/>
      <c r="P244" s="193"/>
      <c r="Q244" s="193"/>
      <c r="R244" s="193"/>
      <c r="S244" s="193"/>
      <c r="T244" s="194"/>
      <c r="AT244" s="188" t="s">
        <v>135</v>
      </c>
      <c r="AU244" s="188" t="s">
        <v>85</v>
      </c>
      <c r="AV244" s="12" t="s">
        <v>85</v>
      </c>
      <c r="AW244" s="12" t="s">
        <v>36</v>
      </c>
      <c r="AX244" s="12" t="s">
        <v>78</v>
      </c>
      <c r="AY244" s="188" t="s">
        <v>129</v>
      </c>
    </row>
    <row r="245" spans="2:65" s="1" customFormat="1" ht="16.5" customHeight="1">
      <c r="B245" s="166"/>
      <c r="C245" s="167" t="s">
        <v>456</v>
      </c>
      <c r="D245" s="167" t="s">
        <v>130</v>
      </c>
      <c r="E245" s="168" t="s">
        <v>457</v>
      </c>
      <c r="F245" s="169" t="s">
        <v>458</v>
      </c>
      <c r="G245" s="170" t="s">
        <v>205</v>
      </c>
      <c r="H245" s="171">
        <v>1</v>
      </c>
      <c r="I245" s="172"/>
      <c r="J245" s="173">
        <f>ROUND(I245*H245,2)</f>
        <v>0</v>
      </c>
      <c r="K245" s="169" t="s">
        <v>142</v>
      </c>
      <c r="L245" s="41"/>
      <c r="M245" s="174" t="s">
        <v>5</v>
      </c>
      <c r="N245" s="175" t="s">
        <v>44</v>
      </c>
      <c r="O245" s="42"/>
      <c r="P245" s="176">
        <f>O245*H245</f>
        <v>0</v>
      </c>
      <c r="Q245" s="176">
        <v>0</v>
      </c>
      <c r="R245" s="176">
        <f>Q245*H245</f>
        <v>0</v>
      </c>
      <c r="S245" s="176">
        <v>0</v>
      </c>
      <c r="T245" s="177">
        <f>S245*H245</f>
        <v>0</v>
      </c>
      <c r="AR245" s="24" t="s">
        <v>220</v>
      </c>
      <c r="AT245" s="24" t="s">
        <v>130</v>
      </c>
      <c r="AU245" s="24" t="s">
        <v>85</v>
      </c>
      <c r="AY245" s="24" t="s">
        <v>129</v>
      </c>
      <c r="BE245" s="178">
        <f>IF(N245="základní",J245,0)</f>
        <v>0</v>
      </c>
      <c r="BF245" s="178">
        <f>IF(N245="snížená",J245,0)</f>
        <v>0</v>
      </c>
      <c r="BG245" s="178">
        <f>IF(N245="zákl. přenesená",J245,0)</f>
        <v>0</v>
      </c>
      <c r="BH245" s="178">
        <f>IF(N245="sníž. přenesená",J245,0)</f>
        <v>0</v>
      </c>
      <c r="BI245" s="178">
        <f>IF(N245="nulová",J245,0)</f>
        <v>0</v>
      </c>
      <c r="BJ245" s="24" t="s">
        <v>78</v>
      </c>
      <c r="BK245" s="178">
        <f>ROUND(I245*H245,2)</f>
        <v>0</v>
      </c>
      <c r="BL245" s="24" t="s">
        <v>220</v>
      </c>
      <c r="BM245" s="24" t="s">
        <v>459</v>
      </c>
    </row>
    <row r="246" spans="2:65" s="1" customFormat="1" ht="16.5" customHeight="1">
      <c r="B246" s="166"/>
      <c r="C246" s="167" t="s">
        <v>460</v>
      </c>
      <c r="D246" s="167" t="s">
        <v>130</v>
      </c>
      <c r="E246" s="168" t="s">
        <v>461</v>
      </c>
      <c r="F246" s="169" t="s">
        <v>462</v>
      </c>
      <c r="G246" s="170" t="s">
        <v>254</v>
      </c>
      <c r="H246" s="171">
        <v>1</v>
      </c>
      <c r="I246" s="172"/>
      <c r="J246" s="173">
        <f>ROUND(I246*H246,2)</f>
        <v>0</v>
      </c>
      <c r="K246" s="169" t="s">
        <v>142</v>
      </c>
      <c r="L246" s="41"/>
      <c r="M246" s="174" t="s">
        <v>5</v>
      </c>
      <c r="N246" s="175" t="s">
        <v>44</v>
      </c>
      <c r="O246" s="42"/>
      <c r="P246" s="176">
        <f>O246*H246</f>
        <v>0</v>
      </c>
      <c r="Q246" s="176">
        <v>0</v>
      </c>
      <c r="R246" s="176">
        <f>Q246*H246</f>
        <v>0</v>
      </c>
      <c r="S246" s="176">
        <v>0</v>
      </c>
      <c r="T246" s="177">
        <f>S246*H246</f>
        <v>0</v>
      </c>
      <c r="AR246" s="24" t="s">
        <v>220</v>
      </c>
      <c r="AT246" s="24" t="s">
        <v>130</v>
      </c>
      <c r="AU246" s="24" t="s">
        <v>85</v>
      </c>
      <c r="AY246" s="24" t="s">
        <v>129</v>
      </c>
      <c r="BE246" s="178">
        <f>IF(N246="základní",J246,0)</f>
        <v>0</v>
      </c>
      <c r="BF246" s="178">
        <f>IF(N246="snížená",J246,0)</f>
        <v>0</v>
      </c>
      <c r="BG246" s="178">
        <f>IF(N246="zákl. přenesená",J246,0)</f>
        <v>0</v>
      </c>
      <c r="BH246" s="178">
        <f>IF(N246="sníž. přenesená",J246,0)</f>
        <v>0</v>
      </c>
      <c r="BI246" s="178">
        <f>IF(N246="nulová",J246,0)</f>
        <v>0</v>
      </c>
      <c r="BJ246" s="24" t="s">
        <v>78</v>
      </c>
      <c r="BK246" s="178">
        <f>ROUND(I246*H246,2)</f>
        <v>0</v>
      </c>
      <c r="BL246" s="24" t="s">
        <v>220</v>
      </c>
      <c r="BM246" s="24" t="s">
        <v>463</v>
      </c>
    </row>
    <row r="247" spans="2:65" s="1" customFormat="1" ht="16.5" customHeight="1">
      <c r="B247" s="166"/>
      <c r="C247" s="167" t="s">
        <v>464</v>
      </c>
      <c r="D247" s="167" t="s">
        <v>130</v>
      </c>
      <c r="E247" s="168" t="s">
        <v>465</v>
      </c>
      <c r="F247" s="169" t="s">
        <v>466</v>
      </c>
      <c r="G247" s="170" t="s">
        <v>346</v>
      </c>
      <c r="H247" s="218"/>
      <c r="I247" s="172"/>
      <c r="J247" s="173">
        <f>ROUND(I247*H247,2)</f>
        <v>0</v>
      </c>
      <c r="K247" s="169" t="s">
        <v>5</v>
      </c>
      <c r="L247" s="41"/>
      <c r="M247" s="174" t="s">
        <v>5</v>
      </c>
      <c r="N247" s="175" t="s">
        <v>44</v>
      </c>
      <c r="O247" s="42"/>
      <c r="P247" s="176">
        <f>O247*H247</f>
        <v>0</v>
      </c>
      <c r="Q247" s="176">
        <v>0</v>
      </c>
      <c r="R247" s="176">
        <f>Q247*H247</f>
        <v>0</v>
      </c>
      <c r="S247" s="176">
        <v>0</v>
      </c>
      <c r="T247" s="177">
        <f>S247*H247</f>
        <v>0</v>
      </c>
      <c r="AR247" s="24" t="s">
        <v>220</v>
      </c>
      <c r="AT247" s="24" t="s">
        <v>130</v>
      </c>
      <c r="AU247" s="24" t="s">
        <v>85</v>
      </c>
      <c r="AY247" s="24" t="s">
        <v>129</v>
      </c>
      <c r="BE247" s="178">
        <f>IF(N247="základní",J247,0)</f>
        <v>0</v>
      </c>
      <c r="BF247" s="178">
        <f>IF(N247="snížená",J247,0)</f>
        <v>0</v>
      </c>
      <c r="BG247" s="178">
        <f>IF(N247="zákl. přenesená",J247,0)</f>
        <v>0</v>
      </c>
      <c r="BH247" s="178">
        <f>IF(N247="sníž. přenesená",J247,0)</f>
        <v>0</v>
      </c>
      <c r="BI247" s="178">
        <f>IF(N247="nulová",J247,0)</f>
        <v>0</v>
      </c>
      <c r="BJ247" s="24" t="s">
        <v>78</v>
      </c>
      <c r="BK247" s="178">
        <f>ROUND(I247*H247,2)</f>
        <v>0</v>
      </c>
      <c r="BL247" s="24" t="s">
        <v>220</v>
      </c>
      <c r="BM247" s="24" t="s">
        <v>467</v>
      </c>
    </row>
    <row r="248" spans="2:65" s="1" customFormat="1" ht="121.5">
      <c r="B248" s="41"/>
      <c r="D248" s="180" t="s">
        <v>144</v>
      </c>
      <c r="F248" s="205" t="s">
        <v>348</v>
      </c>
      <c r="I248" s="206"/>
      <c r="L248" s="41"/>
      <c r="M248" s="207"/>
      <c r="N248" s="42"/>
      <c r="O248" s="42"/>
      <c r="P248" s="42"/>
      <c r="Q248" s="42"/>
      <c r="R248" s="42"/>
      <c r="S248" s="42"/>
      <c r="T248" s="70"/>
      <c r="AT248" s="24" t="s">
        <v>144</v>
      </c>
      <c r="AU248" s="24" t="s">
        <v>85</v>
      </c>
    </row>
    <row r="249" spans="2:65" s="1" customFormat="1" ht="38.25" customHeight="1">
      <c r="B249" s="166"/>
      <c r="C249" s="167" t="s">
        <v>468</v>
      </c>
      <c r="D249" s="167" t="s">
        <v>130</v>
      </c>
      <c r="E249" s="168" t="s">
        <v>469</v>
      </c>
      <c r="F249" s="169" t="s">
        <v>470</v>
      </c>
      <c r="G249" s="170" t="s">
        <v>346</v>
      </c>
      <c r="H249" s="218"/>
      <c r="I249" s="172"/>
      <c r="J249" s="173">
        <f>ROUND(I249*H249,2)</f>
        <v>0</v>
      </c>
      <c r="K249" s="169" t="s">
        <v>142</v>
      </c>
      <c r="L249" s="41"/>
      <c r="M249" s="174" t="s">
        <v>5</v>
      </c>
      <c r="N249" s="175" t="s">
        <v>44</v>
      </c>
      <c r="O249" s="42"/>
      <c r="P249" s="176">
        <f>O249*H249</f>
        <v>0</v>
      </c>
      <c r="Q249" s="176">
        <v>0</v>
      </c>
      <c r="R249" s="176">
        <f>Q249*H249</f>
        <v>0</v>
      </c>
      <c r="S249" s="176">
        <v>0</v>
      </c>
      <c r="T249" s="177">
        <f>S249*H249</f>
        <v>0</v>
      </c>
      <c r="AR249" s="24" t="s">
        <v>220</v>
      </c>
      <c r="AT249" s="24" t="s">
        <v>130</v>
      </c>
      <c r="AU249" s="24" t="s">
        <v>85</v>
      </c>
      <c r="AY249" s="24" t="s">
        <v>129</v>
      </c>
      <c r="BE249" s="178">
        <f>IF(N249="základní",J249,0)</f>
        <v>0</v>
      </c>
      <c r="BF249" s="178">
        <f>IF(N249="snížená",J249,0)</f>
        <v>0</v>
      </c>
      <c r="BG249" s="178">
        <f>IF(N249="zákl. přenesená",J249,0)</f>
        <v>0</v>
      </c>
      <c r="BH249" s="178">
        <f>IF(N249="sníž. přenesená",J249,0)</f>
        <v>0</v>
      </c>
      <c r="BI249" s="178">
        <f>IF(N249="nulová",J249,0)</f>
        <v>0</v>
      </c>
      <c r="BJ249" s="24" t="s">
        <v>78</v>
      </c>
      <c r="BK249" s="178">
        <f>ROUND(I249*H249,2)</f>
        <v>0</v>
      </c>
      <c r="BL249" s="24" t="s">
        <v>220</v>
      </c>
      <c r="BM249" s="24" t="s">
        <v>471</v>
      </c>
    </row>
    <row r="250" spans="2:65" s="1" customFormat="1" ht="121.5">
      <c r="B250" s="41"/>
      <c r="D250" s="180" t="s">
        <v>144</v>
      </c>
      <c r="F250" s="205" t="s">
        <v>348</v>
      </c>
      <c r="I250" s="206"/>
      <c r="L250" s="41"/>
      <c r="M250" s="207"/>
      <c r="N250" s="42"/>
      <c r="O250" s="42"/>
      <c r="P250" s="42"/>
      <c r="Q250" s="42"/>
      <c r="R250" s="42"/>
      <c r="S250" s="42"/>
      <c r="T250" s="70"/>
      <c r="AT250" s="24" t="s">
        <v>144</v>
      </c>
      <c r="AU250" s="24" t="s">
        <v>85</v>
      </c>
    </row>
    <row r="251" spans="2:65" s="10" customFormat="1" ht="29.85" customHeight="1">
      <c r="B251" s="155"/>
      <c r="D251" s="156" t="s">
        <v>72</v>
      </c>
      <c r="E251" s="203" t="s">
        <v>472</v>
      </c>
      <c r="F251" s="203" t="s">
        <v>473</v>
      </c>
      <c r="I251" s="158"/>
      <c r="J251" s="204">
        <f>BK251</f>
        <v>0</v>
      </c>
      <c r="L251" s="155"/>
      <c r="M251" s="160"/>
      <c r="N251" s="161"/>
      <c r="O251" s="161"/>
      <c r="P251" s="162">
        <f>SUM(P252:P255)</f>
        <v>0</v>
      </c>
      <c r="Q251" s="161"/>
      <c r="R251" s="162">
        <f>SUM(R252:R255)</f>
        <v>0</v>
      </c>
      <c r="S251" s="161"/>
      <c r="T251" s="163">
        <f>SUM(T252:T255)</f>
        <v>1.8000000000000002E-2</v>
      </c>
      <c r="AR251" s="156" t="s">
        <v>85</v>
      </c>
      <c r="AT251" s="164" t="s">
        <v>72</v>
      </c>
      <c r="AU251" s="164" t="s">
        <v>78</v>
      </c>
      <c r="AY251" s="156" t="s">
        <v>129</v>
      </c>
      <c r="BK251" s="165">
        <f>SUM(BK252:BK255)</f>
        <v>0</v>
      </c>
    </row>
    <row r="252" spans="2:65" s="1" customFormat="1" ht="16.5" customHeight="1">
      <c r="B252" s="166"/>
      <c r="C252" s="167" t="s">
        <v>474</v>
      </c>
      <c r="D252" s="167" t="s">
        <v>130</v>
      </c>
      <c r="E252" s="168" t="s">
        <v>475</v>
      </c>
      <c r="F252" s="169" t="s">
        <v>476</v>
      </c>
      <c r="G252" s="170" t="s">
        <v>205</v>
      </c>
      <c r="H252" s="171">
        <v>6</v>
      </c>
      <c r="I252" s="172"/>
      <c r="J252" s="173">
        <f>ROUND(I252*H252,2)</f>
        <v>0</v>
      </c>
      <c r="K252" s="169" t="s">
        <v>142</v>
      </c>
      <c r="L252" s="41"/>
      <c r="M252" s="174" t="s">
        <v>5</v>
      </c>
      <c r="N252" s="175" t="s">
        <v>44</v>
      </c>
      <c r="O252" s="42"/>
      <c r="P252" s="176">
        <f>O252*H252</f>
        <v>0</v>
      </c>
      <c r="Q252" s="176">
        <v>0</v>
      </c>
      <c r="R252" s="176">
        <f>Q252*H252</f>
        <v>0</v>
      </c>
      <c r="S252" s="176">
        <v>0</v>
      </c>
      <c r="T252" s="177">
        <f>S252*H252</f>
        <v>0</v>
      </c>
      <c r="AR252" s="24" t="s">
        <v>220</v>
      </c>
      <c r="AT252" s="24" t="s">
        <v>130</v>
      </c>
      <c r="AU252" s="24" t="s">
        <v>85</v>
      </c>
      <c r="AY252" s="24" t="s">
        <v>129</v>
      </c>
      <c r="BE252" s="178">
        <f>IF(N252="základní",J252,0)</f>
        <v>0</v>
      </c>
      <c r="BF252" s="178">
        <f>IF(N252="snížená",J252,0)</f>
        <v>0</v>
      </c>
      <c r="BG252" s="178">
        <f>IF(N252="zákl. přenesená",J252,0)</f>
        <v>0</v>
      </c>
      <c r="BH252" s="178">
        <f>IF(N252="sníž. přenesená",J252,0)</f>
        <v>0</v>
      </c>
      <c r="BI252" s="178">
        <f>IF(N252="nulová",J252,0)</f>
        <v>0</v>
      </c>
      <c r="BJ252" s="24" t="s">
        <v>78</v>
      </c>
      <c r="BK252" s="178">
        <f>ROUND(I252*H252,2)</f>
        <v>0</v>
      </c>
      <c r="BL252" s="24" t="s">
        <v>220</v>
      </c>
      <c r="BM252" s="24" t="s">
        <v>477</v>
      </c>
    </row>
    <row r="253" spans="2:65" s="1" customFormat="1" ht="25.5" customHeight="1">
      <c r="B253" s="166"/>
      <c r="C253" s="167" t="s">
        <v>478</v>
      </c>
      <c r="D253" s="167" t="s">
        <v>130</v>
      </c>
      <c r="E253" s="168" t="s">
        <v>479</v>
      </c>
      <c r="F253" s="169" t="s">
        <v>480</v>
      </c>
      <c r="G253" s="170" t="s">
        <v>205</v>
      </c>
      <c r="H253" s="171">
        <v>6</v>
      </c>
      <c r="I253" s="172"/>
      <c r="J253" s="173">
        <f>ROUND(I253*H253,2)</f>
        <v>0</v>
      </c>
      <c r="K253" s="169" t="s">
        <v>142</v>
      </c>
      <c r="L253" s="41"/>
      <c r="M253" s="174" t="s">
        <v>5</v>
      </c>
      <c r="N253" s="175" t="s">
        <v>44</v>
      </c>
      <c r="O253" s="42"/>
      <c r="P253" s="176">
        <f>O253*H253</f>
        <v>0</v>
      </c>
      <c r="Q253" s="176">
        <v>0</v>
      </c>
      <c r="R253" s="176">
        <f>Q253*H253</f>
        <v>0</v>
      </c>
      <c r="S253" s="176">
        <v>3.0000000000000001E-3</v>
      </c>
      <c r="T253" s="177">
        <f>S253*H253</f>
        <v>1.8000000000000002E-2</v>
      </c>
      <c r="AR253" s="24" t="s">
        <v>220</v>
      </c>
      <c r="AT253" s="24" t="s">
        <v>130</v>
      </c>
      <c r="AU253" s="24" t="s">
        <v>85</v>
      </c>
      <c r="AY253" s="24" t="s">
        <v>129</v>
      </c>
      <c r="BE253" s="178">
        <f>IF(N253="základní",J253,0)</f>
        <v>0</v>
      </c>
      <c r="BF253" s="178">
        <f>IF(N253="snížená",J253,0)</f>
        <v>0</v>
      </c>
      <c r="BG253" s="178">
        <f>IF(N253="zákl. přenesená",J253,0)</f>
        <v>0</v>
      </c>
      <c r="BH253" s="178">
        <f>IF(N253="sníž. přenesená",J253,0)</f>
        <v>0</v>
      </c>
      <c r="BI253" s="178">
        <f>IF(N253="nulová",J253,0)</f>
        <v>0</v>
      </c>
      <c r="BJ253" s="24" t="s">
        <v>78</v>
      </c>
      <c r="BK253" s="178">
        <f>ROUND(I253*H253,2)</f>
        <v>0</v>
      </c>
      <c r="BL253" s="24" t="s">
        <v>220</v>
      </c>
      <c r="BM253" s="24" t="s">
        <v>481</v>
      </c>
    </row>
    <row r="254" spans="2:65" s="1" customFormat="1" ht="38.25" customHeight="1">
      <c r="B254" s="166"/>
      <c r="C254" s="167" t="s">
        <v>482</v>
      </c>
      <c r="D254" s="167" t="s">
        <v>130</v>
      </c>
      <c r="E254" s="168" t="s">
        <v>483</v>
      </c>
      <c r="F254" s="169" t="s">
        <v>484</v>
      </c>
      <c r="G254" s="170" t="s">
        <v>346</v>
      </c>
      <c r="H254" s="218"/>
      <c r="I254" s="172"/>
      <c r="J254" s="173">
        <f>ROUND(I254*H254,2)</f>
        <v>0</v>
      </c>
      <c r="K254" s="169" t="s">
        <v>142</v>
      </c>
      <c r="L254" s="41"/>
      <c r="M254" s="174" t="s">
        <v>5</v>
      </c>
      <c r="N254" s="175" t="s">
        <v>44</v>
      </c>
      <c r="O254" s="42"/>
      <c r="P254" s="176">
        <f>O254*H254</f>
        <v>0</v>
      </c>
      <c r="Q254" s="176">
        <v>0</v>
      </c>
      <c r="R254" s="176">
        <f>Q254*H254</f>
        <v>0</v>
      </c>
      <c r="S254" s="176">
        <v>0</v>
      </c>
      <c r="T254" s="177">
        <f>S254*H254</f>
        <v>0</v>
      </c>
      <c r="AR254" s="24" t="s">
        <v>220</v>
      </c>
      <c r="AT254" s="24" t="s">
        <v>130</v>
      </c>
      <c r="AU254" s="24" t="s">
        <v>85</v>
      </c>
      <c r="AY254" s="24" t="s">
        <v>129</v>
      </c>
      <c r="BE254" s="178">
        <f>IF(N254="základní",J254,0)</f>
        <v>0</v>
      </c>
      <c r="BF254" s="178">
        <f>IF(N254="snížená",J254,0)</f>
        <v>0</v>
      </c>
      <c r="BG254" s="178">
        <f>IF(N254="zákl. přenesená",J254,0)</f>
        <v>0</v>
      </c>
      <c r="BH254" s="178">
        <f>IF(N254="sníž. přenesená",J254,0)</f>
        <v>0</v>
      </c>
      <c r="BI254" s="178">
        <f>IF(N254="nulová",J254,0)</f>
        <v>0</v>
      </c>
      <c r="BJ254" s="24" t="s">
        <v>78</v>
      </c>
      <c r="BK254" s="178">
        <f>ROUND(I254*H254,2)</f>
        <v>0</v>
      </c>
      <c r="BL254" s="24" t="s">
        <v>220</v>
      </c>
      <c r="BM254" s="24" t="s">
        <v>485</v>
      </c>
    </row>
    <row r="255" spans="2:65" s="1" customFormat="1" ht="121.5">
      <c r="B255" s="41"/>
      <c r="D255" s="180" t="s">
        <v>144</v>
      </c>
      <c r="F255" s="205" t="s">
        <v>486</v>
      </c>
      <c r="I255" s="206"/>
      <c r="L255" s="41"/>
      <c r="M255" s="207"/>
      <c r="N255" s="42"/>
      <c r="O255" s="42"/>
      <c r="P255" s="42"/>
      <c r="Q255" s="42"/>
      <c r="R255" s="42"/>
      <c r="S255" s="42"/>
      <c r="T255" s="70"/>
      <c r="AT255" s="24" t="s">
        <v>144</v>
      </c>
      <c r="AU255" s="24" t="s">
        <v>85</v>
      </c>
    </row>
    <row r="256" spans="2:65" s="10" customFormat="1" ht="29.85" customHeight="1">
      <c r="B256" s="155"/>
      <c r="D256" s="156" t="s">
        <v>72</v>
      </c>
      <c r="E256" s="203" t="s">
        <v>487</v>
      </c>
      <c r="F256" s="203" t="s">
        <v>488</v>
      </c>
      <c r="I256" s="158"/>
      <c r="J256" s="204">
        <f>BK256</f>
        <v>0</v>
      </c>
      <c r="L256" s="155"/>
      <c r="M256" s="160"/>
      <c r="N256" s="161"/>
      <c r="O256" s="161"/>
      <c r="P256" s="162">
        <f>SUM(P257:P691)</f>
        <v>0</v>
      </c>
      <c r="Q256" s="161"/>
      <c r="R256" s="162">
        <f>SUM(R257:R691)</f>
        <v>29.634813680000001</v>
      </c>
      <c r="S256" s="161"/>
      <c r="T256" s="163">
        <f>SUM(T257:T691)</f>
        <v>19.368537000000003</v>
      </c>
      <c r="AR256" s="156" t="s">
        <v>85</v>
      </c>
      <c r="AT256" s="164" t="s">
        <v>72</v>
      </c>
      <c r="AU256" s="164" t="s">
        <v>78</v>
      </c>
      <c r="AY256" s="156" t="s">
        <v>129</v>
      </c>
      <c r="BK256" s="165">
        <f>SUM(BK257:BK691)</f>
        <v>0</v>
      </c>
    </row>
    <row r="257" spans="2:65" s="1" customFormat="1" ht="25.5" customHeight="1">
      <c r="B257" s="166"/>
      <c r="C257" s="167" t="s">
        <v>489</v>
      </c>
      <c r="D257" s="167" t="s">
        <v>130</v>
      </c>
      <c r="E257" s="168" t="s">
        <v>490</v>
      </c>
      <c r="F257" s="169" t="s">
        <v>491</v>
      </c>
      <c r="G257" s="170" t="s">
        <v>154</v>
      </c>
      <c r="H257" s="171">
        <v>56.884</v>
      </c>
      <c r="I257" s="172"/>
      <c r="J257" s="173">
        <f>ROUND(I257*H257,2)</f>
        <v>0</v>
      </c>
      <c r="K257" s="169" t="s">
        <v>142</v>
      </c>
      <c r="L257" s="41"/>
      <c r="M257" s="174" t="s">
        <v>5</v>
      </c>
      <c r="N257" s="175" t="s">
        <v>44</v>
      </c>
      <c r="O257" s="42"/>
      <c r="P257" s="176">
        <f>O257*H257</f>
        <v>0</v>
      </c>
      <c r="Q257" s="176">
        <v>0</v>
      </c>
      <c r="R257" s="176">
        <f>Q257*H257</f>
        <v>0</v>
      </c>
      <c r="S257" s="176">
        <v>0</v>
      </c>
      <c r="T257" s="177">
        <f>S257*H257</f>
        <v>0</v>
      </c>
      <c r="AR257" s="24" t="s">
        <v>220</v>
      </c>
      <c r="AT257" s="24" t="s">
        <v>130</v>
      </c>
      <c r="AU257" s="24" t="s">
        <v>85</v>
      </c>
      <c r="AY257" s="24" t="s">
        <v>129</v>
      </c>
      <c r="BE257" s="178">
        <f>IF(N257="základní",J257,0)</f>
        <v>0</v>
      </c>
      <c r="BF257" s="178">
        <f>IF(N257="snížená",J257,0)</f>
        <v>0</v>
      </c>
      <c r="BG257" s="178">
        <f>IF(N257="zákl. přenesená",J257,0)</f>
        <v>0</v>
      </c>
      <c r="BH257" s="178">
        <f>IF(N257="sníž. přenesená",J257,0)</f>
        <v>0</v>
      </c>
      <c r="BI257" s="178">
        <f>IF(N257="nulová",J257,0)</f>
        <v>0</v>
      </c>
      <c r="BJ257" s="24" t="s">
        <v>78</v>
      </c>
      <c r="BK257" s="178">
        <f>ROUND(I257*H257,2)</f>
        <v>0</v>
      </c>
      <c r="BL257" s="24" t="s">
        <v>220</v>
      </c>
      <c r="BM257" s="24" t="s">
        <v>492</v>
      </c>
    </row>
    <row r="258" spans="2:65" s="1" customFormat="1" ht="135">
      <c r="B258" s="41"/>
      <c r="D258" s="180" t="s">
        <v>144</v>
      </c>
      <c r="F258" s="205" t="s">
        <v>493</v>
      </c>
      <c r="I258" s="206"/>
      <c r="L258" s="41"/>
      <c r="M258" s="207"/>
      <c r="N258" s="42"/>
      <c r="O258" s="42"/>
      <c r="P258" s="42"/>
      <c r="Q258" s="42"/>
      <c r="R258" s="42"/>
      <c r="S258" s="42"/>
      <c r="T258" s="70"/>
      <c r="AT258" s="24" t="s">
        <v>144</v>
      </c>
      <c r="AU258" s="24" t="s">
        <v>85</v>
      </c>
    </row>
    <row r="259" spans="2:65" s="12" customFormat="1">
      <c r="B259" s="187"/>
      <c r="D259" s="180" t="s">
        <v>135</v>
      </c>
      <c r="E259" s="188" t="s">
        <v>5</v>
      </c>
      <c r="F259" s="189" t="s">
        <v>494</v>
      </c>
      <c r="H259" s="190">
        <v>56.884</v>
      </c>
      <c r="I259" s="191"/>
      <c r="L259" s="187"/>
      <c r="M259" s="192"/>
      <c r="N259" s="193"/>
      <c r="O259" s="193"/>
      <c r="P259" s="193"/>
      <c r="Q259" s="193"/>
      <c r="R259" s="193"/>
      <c r="S259" s="193"/>
      <c r="T259" s="194"/>
      <c r="AT259" s="188" t="s">
        <v>135</v>
      </c>
      <c r="AU259" s="188" t="s">
        <v>85</v>
      </c>
      <c r="AV259" s="12" t="s">
        <v>85</v>
      </c>
      <c r="AW259" s="12" t="s">
        <v>36</v>
      </c>
      <c r="AX259" s="12" t="s">
        <v>78</v>
      </c>
      <c r="AY259" s="188" t="s">
        <v>129</v>
      </c>
    </row>
    <row r="260" spans="2:65" s="1" customFormat="1" ht="38.25" customHeight="1">
      <c r="B260" s="166"/>
      <c r="C260" s="167" t="s">
        <v>495</v>
      </c>
      <c r="D260" s="167" t="s">
        <v>130</v>
      </c>
      <c r="E260" s="168" t="s">
        <v>496</v>
      </c>
      <c r="F260" s="169" t="s">
        <v>497</v>
      </c>
      <c r="G260" s="170" t="s">
        <v>141</v>
      </c>
      <c r="H260" s="171">
        <v>428.1</v>
      </c>
      <c r="I260" s="172"/>
      <c r="J260" s="173">
        <f>ROUND(I260*H260,2)</f>
        <v>0</v>
      </c>
      <c r="K260" s="169" t="s">
        <v>142</v>
      </c>
      <c r="L260" s="41"/>
      <c r="M260" s="174" t="s">
        <v>5</v>
      </c>
      <c r="N260" s="175" t="s">
        <v>44</v>
      </c>
      <c r="O260" s="42"/>
      <c r="P260" s="176">
        <f>O260*H260</f>
        <v>0</v>
      </c>
      <c r="Q260" s="176">
        <v>0</v>
      </c>
      <c r="R260" s="176">
        <f>Q260*H260</f>
        <v>0</v>
      </c>
      <c r="S260" s="176">
        <v>0</v>
      </c>
      <c r="T260" s="177">
        <f>S260*H260</f>
        <v>0</v>
      </c>
      <c r="AR260" s="24" t="s">
        <v>220</v>
      </c>
      <c r="AT260" s="24" t="s">
        <v>130</v>
      </c>
      <c r="AU260" s="24" t="s">
        <v>85</v>
      </c>
      <c r="AY260" s="24" t="s">
        <v>129</v>
      </c>
      <c r="BE260" s="178">
        <f>IF(N260="základní",J260,0)</f>
        <v>0</v>
      </c>
      <c r="BF260" s="178">
        <f>IF(N260="snížená",J260,0)</f>
        <v>0</v>
      </c>
      <c r="BG260" s="178">
        <f>IF(N260="zákl. přenesená",J260,0)</f>
        <v>0</v>
      </c>
      <c r="BH260" s="178">
        <f>IF(N260="sníž. přenesená",J260,0)</f>
        <v>0</v>
      </c>
      <c r="BI260" s="178">
        <f>IF(N260="nulová",J260,0)</f>
        <v>0</v>
      </c>
      <c r="BJ260" s="24" t="s">
        <v>78</v>
      </c>
      <c r="BK260" s="178">
        <f>ROUND(I260*H260,2)</f>
        <v>0</v>
      </c>
      <c r="BL260" s="24" t="s">
        <v>220</v>
      </c>
      <c r="BM260" s="24" t="s">
        <v>498</v>
      </c>
    </row>
    <row r="261" spans="2:65" s="1" customFormat="1" ht="135">
      <c r="B261" s="41"/>
      <c r="D261" s="180" t="s">
        <v>144</v>
      </c>
      <c r="F261" s="205" t="s">
        <v>493</v>
      </c>
      <c r="I261" s="206"/>
      <c r="L261" s="41"/>
      <c r="M261" s="207"/>
      <c r="N261" s="42"/>
      <c r="O261" s="42"/>
      <c r="P261" s="42"/>
      <c r="Q261" s="42"/>
      <c r="R261" s="42"/>
      <c r="S261" s="42"/>
      <c r="T261" s="70"/>
      <c r="AT261" s="24" t="s">
        <v>144</v>
      </c>
      <c r="AU261" s="24" t="s">
        <v>85</v>
      </c>
    </row>
    <row r="262" spans="2:65" s="12" customFormat="1">
      <c r="B262" s="187"/>
      <c r="D262" s="180" t="s">
        <v>135</v>
      </c>
      <c r="E262" s="188" t="s">
        <v>5</v>
      </c>
      <c r="F262" s="189" t="s">
        <v>499</v>
      </c>
      <c r="H262" s="190">
        <v>428.1</v>
      </c>
      <c r="I262" s="191"/>
      <c r="L262" s="187"/>
      <c r="M262" s="192"/>
      <c r="N262" s="193"/>
      <c r="O262" s="193"/>
      <c r="P262" s="193"/>
      <c r="Q262" s="193"/>
      <c r="R262" s="193"/>
      <c r="S262" s="193"/>
      <c r="T262" s="194"/>
      <c r="AT262" s="188" t="s">
        <v>135</v>
      </c>
      <c r="AU262" s="188" t="s">
        <v>85</v>
      </c>
      <c r="AV262" s="12" t="s">
        <v>85</v>
      </c>
      <c r="AW262" s="12" t="s">
        <v>36</v>
      </c>
      <c r="AX262" s="12" t="s">
        <v>73</v>
      </c>
      <c r="AY262" s="188" t="s">
        <v>129</v>
      </c>
    </row>
    <row r="263" spans="2:65" s="13" customFormat="1">
      <c r="B263" s="195"/>
      <c r="D263" s="180" t="s">
        <v>135</v>
      </c>
      <c r="E263" s="196" t="s">
        <v>5</v>
      </c>
      <c r="F263" s="197" t="s">
        <v>137</v>
      </c>
      <c r="H263" s="198">
        <v>428.1</v>
      </c>
      <c r="I263" s="199"/>
      <c r="L263" s="195"/>
      <c r="M263" s="200"/>
      <c r="N263" s="201"/>
      <c r="O263" s="201"/>
      <c r="P263" s="201"/>
      <c r="Q263" s="201"/>
      <c r="R263" s="201"/>
      <c r="S263" s="201"/>
      <c r="T263" s="202"/>
      <c r="AT263" s="196" t="s">
        <v>135</v>
      </c>
      <c r="AU263" s="196" t="s">
        <v>85</v>
      </c>
      <c r="AV263" s="13" t="s">
        <v>133</v>
      </c>
      <c r="AW263" s="13" t="s">
        <v>36</v>
      </c>
      <c r="AX263" s="13" t="s">
        <v>78</v>
      </c>
      <c r="AY263" s="196" t="s">
        <v>129</v>
      </c>
    </row>
    <row r="264" spans="2:65" s="1" customFormat="1" ht="38.25" customHeight="1">
      <c r="B264" s="166"/>
      <c r="C264" s="167" t="s">
        <v>500</v>
      </c>
      <c r="D264" s="167" t="s">
        <v>130</v>
      </c>
      <c r="E264" s="168" t="s">
        <v>501</v>
      </c>
      <c r="F264" s="169" t="s">
        <v>502</v>
      </c>
      <c r="G264" s="170" t="s">
        <v>141</v>
      </c>
      <c r="H264" s="171">
        <v>45.5</v>
      </c>
      <c r="I264" s="172"/>
      <c r="J264" s="173">
        <f>ROUND(I264*H264,2)</f>
        <v>0</v>
      </c>
      <c r="K264" s="169" t="s">
        <v>142</v>
      </c>
      <c r="L264" s="41"/>
      <c r="M264" s="174" t="s">
        <v>5</v>
      </c>
      <c r="N264" s="175" t="s">
        <v>44</v>
      </c>
      <c r="O264" s="42"/>
      <c r="P264" s="176">
        <f>O264*H264</f>
        <v>0</v>
      </c>
      <c r="Q264" s="176">
        <v>0</v>
      </c>
      <c r="R264" s="176">
        <f>Q264*H264</f>
        <v>0</v>
      </c>
      <c r="S264" s="176">
        <v>0</v>
      </c>
      <c r="T264" s="177">
        <f>S264*H264</f>
        <v>0</v>
      </c>
      <c r="AR264" s="24" t="s">
        <v>220</v>
      </c>
      <c r="AT264" s="24" t="s">
        <v>130</v>
      </c>
      <c r="AU264" s="24" t="s">
        <v>85</v>
      </c>
      <c r="AY264" s="24" t="s">
        <v>129</v>
      </c>
      <c r="BE264" s="178">
        <f>IF(N264="základní",J264,0)</f>
        <v>0</v>
      </c>
      <c r="BF264" s="178">
        <f>IF(N264="snížená",J264,0)</f>
        <v>0</v>
      </c>
      <c r="BG264" s="178">
        <f>IF(N264="zákl. přenesená",J264,0)</f>
        <v>0</v>
      </c>
      <c r="BH264" s="178">
        <f>IF(N264="sníž. přenesená",J264,0)</f>
        <v>0</v>
      </c>
      <c r="BI264" s="178">
        <f>IF(N264="nulová",J264,0)</f>
        <v>0</v>
      </c>
      <c r="BJ264" s="24" t="s">
        <v>78</v>
      </c>
      <c r="BK264" s="178">
        <f>ROUND(I264*H264,2)</f>
        <v>0</v>
      </c>
      <c r="BL264" s="24" t="s">
        <v>220</v>
      </c>
      <c r="BM264" s="24" t="s">
        <v>503</v>
      </c>
    </row>
    <row r="265" spans="2:65" s="1" customFormat="1" ht="135">
      <c r="B265" s="41"/>
      <c r="D265" s="180" t="s">
        <v>144</v>
      </c>
      <c r="F265" s="205" t="s">
        <v>493</v>
      </c>
      <c r="I265" s="206"/>
      <c r="L265" s="41"/>
      <c r="M265" s="207"/>
      <c r="N265" s="42"/>
      <c r="O265" s="42"/>
      <c r="P265" s="42"/>
      <c r="Q265" s="42"/>
      <c r="R265" s="42"/>
      <c r="S265" s="42"/>
      <c r="T265" s="70"/>
      <c r="AT265" s="24" t="s">
        <v>144</v>
      </c>
      <c r="AU265" s="24" t="s">
        <v>85</v>
      </c>
    </row>
    <row r="266" spans="2:65" s="12" customFormat="1">
      <c r="B266" s="187"/>
      <c r="D266" s="180" t="s">
        <v>135</v>
      </c>
      <c r="E266" s="188" t="s">
        <v>5</v>
      </c>
      <c r="F266" s="189" t="s">
        <v>504</v>
      </c>
      <c r="H266" s="190">
        <v>45.5</v>
      </c>
      <c r="I266" s="191"/>
      <c r="L266" s="187"/>
      <c r="M266" s="192"/>
      <c r="N266" s="193"/>
      <c r="O266" s="193"/>
      <c r="P266" s="193"/>
      <c r="Q266" s="193"/>
      <c r="R266" s="193"/>
      <c r="S266" s="193"/>
      <c r="T266" s="194"/>
      <c r="AT266" s="188" t="s">
        <v>135</v>
      </c>
      <c r="AU266" s="188" t="s">
        <v>85</v>
      </c>
      <c r="AV266" s="12" t="s">
        <v>85</v>
      </c>
      <c r="AW266" s="12" t="s">
        <v>36</v>
      </c>
      <c r="AX266" s="12" t="s">
        <v>73</v>
      </c>
      <c r="AY266" s="188" t="s">
        <v>129</v>
      </c>
    </row>
    <row r="267" spans="2:65" s="13" customFormat="1">
      <c r="B267" s="195"/>
      <c r="D267" s="180" t="s">
        <v>135</v>
      </c>
      <c r="E267" s="196" t="s">
        <v>5</v>
      </c>
      <c r="F267" s="197" t="s">
        <v>137</v>
      </c>
      <c r="H267" s="198">
        <v>45.5</v>
      </c>
      <c r="I267" s="199"/>
      <c r="L267" s="195"/>
      <c r="M267" s="200"/>
      <c r="N267" s="201"/>
      <c r="O267" s="201"/>
      <c r="P267" s="201"/>
      <c r="Q267" s="201"/>
      <c r="R267" s="201"/>
      <c r="S267" s="201"/>
      <c r="T267" s="202"/>
      <c r="AT267" s="196" t="s">
        <v>135</v>
      </c>
      <c r="AU267" s="196" t="s">
        <v>85</v>
      </c>
      <c r="AV267" s="13" t="s">
        <v>133</v>
      </c>
      <c r="AW267" s="13" t="s">
        <v>36</v>
      </c>
      <c r="AX267" s="13" t="s">
        <v>78</v>
      </c>
      <c r="AY267" s="196" t="s">
        <v>129</v>
      </c>
    </row>
    <row r="268" spans="2:65" s="1" customFormat="1" ht="38.25" customHeight="1">
      <c r="B268" s="166"/>
      <c r="C268" s="167" t="s">
        <v>505</v>
      </c>
      <c r="D268" s="167" t="s">
        <v>130</v>
      </c>
      <c r="E268" s="168" t="s">
        <v>506</v>
      </c>
      <c r="F268" s="169" t="s">
        <v>507</v>
      </c>
      <c r="G268" s="170" t="s">
        <v>141</v>
      </c>
      <c r="H268" s="171">
        <v>17.5</v>
      </c>
      <c r="I268" s="172"/>
      <c r="J268" s="173">
        <f>ROUND(I268*H268,2)</f>
        <v>0</v>
      </c>
      <c r="K268" s="169" t="s">
        <v>142</v>
      </c>
      <c r="L268" s="41"/>
      <c r="M268" s="174" t="s">
        <v>5</v>
      </c>
      <c r="N268" s="175" t="s">
        <v>44</v>
      </c>
      <c r="O268" s="42"/>
      <c r="P268" s="176">
        <f>O268*H268</f>
        <v>0</v>
      </c>
      <c r="Q268" s="176">
        <v>0</v>
      </c>
      <c r="R268" s="176">
        <f>Q268*H268</f>
        <v>0</v>
      </c>
      <c r="S268" s="176">
        <v>0</v>
      </c>
      <c r="T268" s="177">
        <f>S268*H268</f>
        <v>0</v>
      </c>
      <c r="AR268" s="24" t="s">
        <v>220</v>
      </c>
      <c r="AT268" s="24" t="s">
        <v>130</v>
      </c>
      <c r="AU268" s="24" t="s">
        <v>85</v>
      </c>
      <c r="AY268" s="24" t="s">
        <v>129</v>
      </c>
      <c r="BE268" s="178">
        <f>IF(N268="základní",J268,0)</f>
        <v>0</v>
      </c>
      <c r="BF268" s="178">
        <f>IF(N268="snížená",J268,0)</f>
        <v>0</v>
      </c>
      <c r="BG268" s="178">
        <f>IF(N268="zákl. přenesená",J268,0)</f>
        <v>0</v>
      </c>
      <c r="BH268" s="178">
        <f>IF(N268="sníž. přenesená",J268,0)</f>
        <v>0</v>
      </c>
      <c r="BI268" s="178">
        <f>IF(N268="nulová",J268,0)</f>
        <v>0</v>
      </c>
      <c r="BJ268" s="24" t="s">
        <v>78</v>
      </c>
      <c r="BK268" s="178">
        <f>ROUND(I268*H268,2)</f>
        <v>0</v>
      </c>
      <c r="BL268" s="24" t="s">
        <v>220</v>
      </c>
      <c r="BM268" s="24" t="s">
        <v>508</v>
      </c>
    </row>
    <row r="269" spans="2:65" s="1" customFormat="1" ht="135">
      <c r="B269" s="41"/>
      <c r="D269" s="180" t="s">
        <v>144</v>
      </c>
      <c r="F269" s="205" t="s">
        <v>493</v>
      </c>
      <c r="I269" s="206"/>
      <c r="L269" s="41"/>
      <c r="M269" s="207"/>
      <c r="N269" s="42"/>
      <c r="O269" s="42"/>
      <c r="P269" s="42"/>
      <c r="Q269" s="42"/>
      <c r="R269" s="42"/>
      <c r="S269" s="42"/>
      <c r="T269" s="70"/>
      <c r="AT269" s="24" t="s">
        <v>144</v>
      </c>
      <c r="AU269" s="24" t="s">
        <v>85</v>
      </c>
    </row>
    <row r="270" spans="2:65" s="12" customFormat="1">
      <c r="B270" s="187"/>
      <c r="D270" s="180" t="s">
        <v>135</v>
      </c>
      <c r="E270" s="188" t="s">
        <v>5</v>
      </c>
      <c r="F270" s="189" t="s">
        <v>509</v>
      </c>
      <c r="H270" s="190">
        <v>17.5</v>
      </c>
      <c r="I270" s="191"/>
      <c r="L270" s="187"/>
      <c r="M270" s="192"/>
      <c r="N270" s="193"/>
      <c r="O270" s="193"/>
      <c r="P270" s="193"/>
      <c r="Q270" s="193"/>
      <c r="R270" s="193"/>
      <c r="S270" s="193"/>
      <c r="T270" s="194"/>
      <c r="AT270" s="188" t="s">
        <v>135</v>
      </c>
      <c r="AU270" s="188" t="s">
        <v>85</v>
      </c>
      <c r="AV270" s="12" t="s">
        <v>85</v>
      </c>
      <c r="AW270" s="12" t="s">
        <v>36</v>
      </c>
      <c r="AX270" s="12" t="s">
        <v>73</v>
      </c>
      <c r="AY270" s="188" t="s">
        <v>129</v>
      </c>
    </row>
    <row r="271" spans="2:65" s="13" customFormat="1">
      <c r="B271" s="195"/>
      <c r="D271" s="180" t="s">
        <v>135</v>
      </c>
      <c r="E271" s="196" t="s">
        <v>5</v>
      </c>
      <c r="F271" s="197" t="s">
        <v>137</v>
      </c>
      <c r="H271" s="198">
        <v>17.5</v>
      </c>
      <c r="I271" s="199"/>
      <c r="L271" s="195"/>
      <c r="M271" s="200"/>
      <c r="N271" s="201"/>
      <c r="O271" s="201"/>
      <c r="P271" s="201"/>
      <c r="Q271" s="201"/>
      <c r="R271" s="201"/>
      <c r="S271" s="201"/>
      <c r="T271" s="202"/>
      <c r="AT271" s="196" t="s">
        <v>135</v>
      </c>
      <c r="AU271" s="196" t="s">
        <v>85</v>
      </c>
      <c r="AV271" s="13" t="s">
        <v>133</v>
      </c>
      <c r="AW271" s="13" t="s">
        <v>36</v>
      </c>
      <c r="AX271" s="13" t="s">
        <v>78</v>
      </c>
      <c r="AY271" s="196" t="s">
        <v>129</v>
      </c>
    </row>
    <row r="272" spans="2:65" s="1" customFormat="1" ht="38.25" customHeight="1">
      <c r="B272" s="166"/>
      <c r="C272" s="167" t="s">
        <v>510</v>
      </c>
      <c r="D272" s="167" t="s">
        <v>130</v>
      </c>
      <c r="E272" s="168" t="s">
        <v>511</v>
      </c>
      <c r="F272" s="169" t="s">
        <v>512</v>
      </c>
      <c r="G272" s="170" t="s">
        <v>141</v>
      </c>
      <c r="H272" s="171">
        <v>32.5</v>
      </c>
      <c r="I272" s="172"/>
      <c r="J272" s="173">
        <f>ROUND(I272*H272,2)</f>
        <v>0</v>
      </c>
      <c r="K272" s="169" t="s">
        <v>142</v>
      </c>
      <c r="L272" s="41"/>
      <c r="M272" s="174" t="s">
        <v>5</v>
      </c>
      <c r="N272" s="175" t="s">
        <v>44</v>
      </c>
      <c r="O272" s="42"/>
      <c r="P272" s="176">
        <f>O272*H272</f>
        <v>0</v>
      </c>
      <c r="Q272" s="176">
        <v>0</v>
      </c>
      <c r="R272" s="176">
        <f>Q272*H272</f>
        <v>0</v>
      </c>
      <c r="S272" s="176">
        <v>0</v>
      </c>
      <c r="T272" s="177">
        <f>S272*H272</f>
        <v>0</v>
      </c>
      <c r="AR272" s="24" t="s">
        <v>220</v>
      </c>
      <c r="AT272" s="24" t="s">
        <v>130</v>
      </c>
      <c r="AU272" s="24" t="s">
        <v>85</v>
      </c>
      <c r="AY272" s="24" t="s">
        <v>129</v>
      </c>
      <c r="BE272" s="178">
        <f>IF(N272="základní",J272,0)</f>
        <v>0</v>
      </c>
      <c r="BF272" s="178">
        <f>IF(N272="snížená",J272,0)</f>
        <v>0</v>
      </c>
      <c r="BG272" s="178">
        <f>IF(N272="zákl. přenesená",J272,0)</f>
        <v>0</v>
      </c>
      <c r="BH272" s="178">
        <f>IF(N272="sníž. přenesená",J272,0)</f>
        <v>0</v>
      </c>
      <c r="BI272" s="178">
        <f>IF(N272="nulová",J272,0)</f>
        <v>0</v>
      </c>
      <c r="BJ272" s="24" t="s">
        <v>78</v>
      </c>
      <c r="BK272" s="178">
        <f>ROUND(I272*H272,2)</f>
        <v>0</v>
      </c>
      <c r="BL272" s="24" t="s">
        <v>220</v>
      </c>
      <c r="BM272" s="24" t="s">
        <v>513</v>
      </c>
    </row>
    <row r="273" spans="2:65" s="1" customFormat="1" ht="135">
      <c r="B273" s="41"/>
      <c r="D273" s="180" t="s">
        <v>144</v>
      </c>
      <c r="F273" s="205" t="s">
        <v>493</v>
      </c>
      <c r="I273" s="206"/>
      <c r="L273" s="41"/>
      <c r="M273" s="207"/>
      <c r="N273" s="42"/>
      <c r="O273" s="42"/>
      <c r="P273" s="42"/>
      <c r="Q273" s="42"/>
      <c r="R273" s="42"/>
      <c r="S273" s="42"/>
      <c r="T273" s="70"/>
      <c r="AT273" s="24" t="s">
        <v>144</v>
      </c>
      <c r="AU273" s="24" t="s">
        <v>85</v>
      </c>
    </row>
    <row r="274" spans="2:65" s="12" customFormat="1">
      <c r="B274" s="187"/>
      <c r="D274" s="180" t="s">
        <v>135</v>
      </c>
      <c r="E274" s="188" t="s">
        <v>5</v>
      </c>
      <c r="F274" s="189" t="s">
        <v>514</v>
      </c>
      <c r="H274" s="190">
        <v>32.5</v>
      </c>
      <c r="I274" s="191"/>
      <c r="L274" s="187"/>
      <c r="M274" s="192"/>
      <c r="N274" s="193"/>
      <c r="O274" s="193"/>
      <c r="P274" s="193"/>
      <c r="Q274" s="193"/>
      <c r="R274" s="193"/>
      <c r="S274" s="193"/>
      <c r="T274" s="194"/>
      <c r="AT274" s="188" t="s">
        <v>135</v>
      </c>
      <c r="AU274" s="188" t="s">
        <v>85</v>
      </c>
      <c r="AV274" s="12" t="s">
        <v>85</v>
      </c>
      <c r="AW274" s="12" t="s">
        <v>36</v>
      </c>
      <c r="AX274" s="12" t="s">
        <v>73</v>
      </c>
      <c r="AY274" s="188" t="s">
        <v>129</v>
      </c>
    </row>
    <row r="275" spans="2:65" s="13" customFormat="1">
      <c r="B275" s="195"/>
      <c r="D275" s="180" t="s">
        <v>135</v>
      </c>
      <c r="E275" s="196" t="s">
        <v>5</v>
      </c>
      <c r="F275" s="197" t="s">
        <v>137</v>
      </c>
      <c r="H275" s="198">
        <v>32.5</v>
      </c>
      <c r="I275" s="199"/>
      <c r="L275" s="195"/>
      <c r="M275" s="200"/>
      <c r="N275" s="201"/>
      <c r="O275" s="201"/>
      <c r="P275" s="201"/>
      <c r="Q275" s="201"/>
      <c r="R275" s="201"/>
      <c r="S275" s="201"/>
      <c r="T275" s="202"/>
      <c r="AT275" s="196" t="s">
        <v>135</v>
      </c>
      <c r="AU275" s="196" t="s">
        <v>85</v>
      </c>
      <c r="AV275" s="13" t="s">
        <v>133</v>
      </c>
      <c r="AW275" s="13" t="s">
        <v>36</v>
      </c>
      <c r="AX275" s="13" t="s">
        <v>78</v>
      </c>
      <c r="AY275" s="196" t="s">
        <v>129</v>
      </c>
    </row>
    <row r="276" spans="2:65" s="1" customFormat="1" ht="25.5" customHeight="1">
      <c r="B276" s="166"/>
      <c r="C276" s="167" t="s">
        <v>515</v>
      </c>
      <c r="D276" s="167" t="s">
        <v>130</v>
      </c>
      <c r="E276" s="168" t="s">
        <v>516</v>
      </c>
      <c r="F276" s="169" t="s">
        <v>517</v>
      </c>
      <c r="G276" s="170" t="s">
        <v>174</v>
      </c>
      <c r="H276" s="171">
        <v>516</v>
      </c>
      <c r="I276" s="172"/>
      <c r="J276" s="173">
        <f>ROUND(I276*H276,2)</f>
        <v>0</v>
      </c>
      <c r="K276" s="169" t="s">
        <v>142</v>
      </c>
      <c r="L276" s="41"/>
      <c r="M276" s="174" t="s">
        <v>5</v>
      </c>
      <c r="N276" s="175" t="s">
        <v>44</v>
      </c>
      <c r="O276" s="42"/>
      <c r="P276" s="176">
        <f>O276*H276</f>
        <v>0</v>
      </c>
      <c r="Q276" s="176">
        <v>0</v>
      </c>
      <c r="R276" s="176">
        <f>Q276*H276</f>
        <v>0</v>
      </c>
      <c r="S276" s="176">
        <v>0</v>
      </c>
      <c r="T276" s="177">
        <f>S276*H276</f>
        <v>0</v>
      </c>
      <c r="AR276" s="24" t="s">
        <v>220</v>
      </c>
      <c r="AT276" s="24" t="s">
        <v>130</v>
      </c>
      <c r="AU276" s="24" t="s">
        <v>85</v>
      </c>
      <c r="AY276" s="24" t="s">
        <v>129</v>
      </c>
      <c r="BE276" s="178">
        <f>IF(N276="základní",J276,0)</f>
        <v>0</v>
      </c>
      <c r="BF276" s="178">
        <f>IF(N276="snížená",J276,0)</f>
        <v>0</v>
      </c>
      <c r="BG276" s="178">
        <f>IF(N276="zákl. přenesená",J276,0)</f>
        <v>0</v>
      </c>
      <c r="BH276" s="178">
        <f>IF(N276="sníž. přenesená",J276,0)</f>
        <v>0</v>
      </c>
      <c r="BI276" s="178">
        <f>IF(N276="nulová",J276,0)</f>
        <v>0</v>
      </c>
      <c r="BJ276" s="24" t="s">
        <v>78</v>
      </c>
      <c r="BK276" s="178">
        <f>ROUND(I276*H276,2)</f>
        <v>0</v>
      </c>
      <c r="BL276" s="24" t="s">
        <v>220</v>
      </c>
      <c r="BM276" s="24" t="s">
        <v>518</v>
      </c>
    </row>
    <row r="277" spans="2:65" s="1" customFormat="1" ht="135">
      <c r="B277" s="41"/>
      <c r="D277" s="180" t="s">
        <v>144</v>
      </c>
      <c r="F277" s="205" t="s">
        <v>493</v>
      </c>
      <c r="I277" s="206"/>
      <c r="L277" s="41"/>
      <c r="M277" s="207"/>
      <c r="N277" s="42"/>
      <c r="O277" s="42"/>
      <c r="P277" s="42"/>
      <c r="Q277" s="42"/>
      <c r="R277" s="42"/>
      <c r="S277" s="42"/>
      <c r="T277" s="70"/>
      <c r="AT277" s="24" t="s">
        <v>144</v>
      </c>
      <c r="AU277" s="24" t="s">
        <v>85</v>
      </c>
    </row>
    <row r="278" spans="2:65" s="1" customFormat="1" ht="38.25" customHeight="1">
      <c r="B278" s="166"/>
      <c r="C278" s="167" t="s">
        <v>519</v>
      </c>
      <c r="D278" s="167" t="s">
        <v>130</v>
      </c>
      <c r="E278" s="168" t="s">
        <v>520</v>
      </c>
      <c r="F278" s="169" t="s">
        <v>521</v>
      </c>
      <c r="G278" s="170" t="s">
        <v>154</v>
      </c>
      <c r="H278" s="171">
        <v>56.884</v>
      </c>
      <c r="I278" s="172"/>
      <c r="J278" s="173">
        <f>ROUND(I278*H278,2)</f>
        <v>0</v>
      </c>
      <c r="K278" s="169" t="s">
        <v>142</v>
      </c>
      <c r="L278" s="41"/>
      <c r="M278" s="174" t="s">
        <v>5</v>
      </c>
      <c r="N278" s="175" t="s">
        <v>44</v>
      </c>
      <c r="O278" s="42"/>
      <c r="P278" s="176">
        <f>O278*H278</f>
        <v>0</v>
      </c>
      <c r="Q278" s="176">
        <v>1.08E-3</v>
      </c>
      <c r="R278" s="176">
        <f>Q278*H278</f>
        <v>6.1434719999999998E-2</v>
      </c>
      <c r="S278" s="176">
        <v>0</v>
      </c>
      <c r="T278" s="177">
        <f>S278*H278</f>
        <v>0</v>
      </c>
      <c r="AR278" s="24" t="s">
        <v>220</v>
      </c>
      <c r="AT278" s="24" t="s">
        <v>130</v>
      </c>
      <c r="AU278" s="24" t="s">
        <v>85</v>
      </c>
      <c r="AY278" s="24" t="s">
        <v>129</v>
      </c>
      <c r="BE278" s="178">
        <f>IF(N278="základní",J278,0)</f>
        <v>0</v>
      </c>
      <c r="BF278" s="178">
        <f>IF(N278="snížená",J278,0)</f>
        <v>0</v>
      </c>
      <c r="BG278" s="178">
        <f>IF(N278="zákl. přenesená",J278,0)</f>
        <v>0</v>
      </c>
      <c r="BH278" s="178">
        <f>IF(N278="sníž. přenesená",J278,0)</f>
        <v>0</v>
      </c>
      <c r="BI278" s="178">
        <f>IF(N278="nulová",J278,0)</f>
        <v>0</v>
      </c>
      <c r="BJ278" s="24" t="s">
        <v>78</v>
      </c>
      <c r="BK278" s="178">
        <f>ROUND(I278*H278,2)</f>
        <v>0</v>
      </c>
      <c r="BL278" s="24" t="s">
        <v>220</v>
      </c>
      <c r="BM278" s="24" t="s">
        <v>522</v>
      </c>
    </row>
    <row r="279" spans="2:65" s="1" customFormat="1" ht="135">
      <c r="B279" s="41"/>
      <c r="D279" s="180" t="s">
        <v>144</v>
      </c>
      <c r="F279" s="205" t="s">
        <v>493</v>
      </c>
      <c r="I279" s="206"/>
      <c r="L279" s="41"/>
      <c r="M279" s="207"/>
      <c r="N279" s="42"/>
      <c r="O279" s="42"/>
      <c r="P279" s="42"/>
      <c r="Q279" s="42"/>
      <c r="R279" s="42"/>
      <c r="S279" s="42"/>
      <c r="T279" s="70"/>
      <c r="AT279" s="24" t="s">
        <v>144</v>
      </c>
      <c r="AU279" s="24" t="s">
        <v>85</v>
      </c>
    </row>
    <row r="280" spans="2:65" s="12" customFormat="1">
      <c r="B280" s="187"/>
      <c r="D280" s="180" t="s">
        <v>135</v>
      </c>
      <c r="E280" s="188" t="s">
        <v>5</v>
      </c>
      <c r="F280" s="189" t="s">
        <v>523</v>
      </c>
      <c r="H280" s="190">
        <v>0.14399999999999999</v>
      </c>
      <c r="I280" s="191"/>
      <c r="L280" s="187"/>
      <c r="M280" s="192"/>
      <c r="N280" s="193"/>
      <c r="O280" s="193"/>
      <c r="P280" s="193"/>
      <c r="Q280" s="193"/>
      <c r="R280" s="193"/>
      <c r="S280" s="193"/>
      <c r="T280" s="194"/>
      <c r="AT280" s="188" t="s">
        <v>135</v>
      </c>
      <c r="AU280" s="188" t="s">
        <v>85</v>
      </c>
      <c r="AV280" s="12" t="s">
        <v>85</v>
      </c>
      <c r="AW280" s="12" t="s">
        <v>36</v>
      </c>
      <c r="AX280" s="12" t="s">
        <v>73</v>
      </c>
      <c r="AY280" s="188" t="s">
        <v>129</v>
      </c>
    </row>
    <row r="281" spans="2:65" s="12" customFormat="1">
      <c r="B281" s="187"/>
      <c r="D281" s="180" t="s">
        <v>135</v>
      </c>
      <c r="E281" s="188" t="s">
        <v>5</v>
      </c>
      <c r="F281" s="189" t="s">
        <v>524</v>
      </c>
      <c r="H281" s="190">
        <v>0.155</v>
      </c>
      <c r="I281" s="191"/>
      <c r="L281" s="187"/>
      <c r="M281" s="192"/>
      <c r="N281" s="193"/>
      <c r="O281" s="193"/>
      <c r="P281" s="193"/>
      <c r="Q281" s="193"/>
      <c r="R281" s="193"/>
      <c r="S281" s="193"/>
      <c r="T281" s="194"/>
      <c r="AT281" s="188" t="s">
        <v>135</v>
      </c>
      <c r="AU281" s="188" t="s">
        <v>85</v>
      </c>
      <c r="AV281" s="12" t="s">
        <v>85</v>
      </c>
      <c r="AW281" s="12" t="s">
        <v>36</v>
      </c>
      <c r="AX281" s="12" t="s">
        <v>73</v>
      </c>
      <c r="AY281" s="188" t="s">
        <v>129</v>
      </c>
    </row>
    <row r="282" spans="2:65" s="12" customFormat="1">
      <c r="B282" s="187"/>
      <c r="D282" s="180" t="s">
        <v>135</v>
      </c>
      <c r="E282" s="188" t="s">
        <v>5</v>
      </c>
      <c r="F282" s="189" t="s">
        <v>525</v>
      </c>
      <c r="H282" s="190">
        <v>0.09</v>
      </c>
      <c r="I282" s="191"/>
      <c r="L282" s="187"/>
      <c r="M282" s="192"/>
      <c r="N282" s="193"/>
      <c r="O282" s="193"/>
      <c r="P282" s="193"/>
      <c r="Q282" s="193"/>
      <c r="R282" s="193"/>
      <c r="S282" s="193"/>
      <c r="T282" s="194"/>
      <c r="AT282" s="188" t="s">
        <v>135</v>
      </c>
      <c r="AU282" s="188" t="s">
        <v>85</v>
      </c>
      <c r="AV282" s="12" t="s">
        <v>85</v>
      </c>
      <c r="AW282" s="12" t="s">
        <v>36</v>
      </c>
      <c r="AX282" s="12" t="s">
        <v>73</v>
      </c>
      <c r="AY282" s="188" t="s">
        <v>129</v>
      </c>
    </row>
    <row r="283" spans="2:65" s="12" customFormat="1">
      <c r="B283" s="187"/>
      <c r="D283" s="180" t="s">
        <v>135</v>
      </c>
      <c r="E283" s="188" t="s">
        <v>5</v>
      </c>
      <c r="F283" s="189" t="s">
        <v>526</v>
      </c>
      <c r="H283" s="190">
        <v>4.4999999999999998E-2</v>
      </c>
      <c r="I283" s="191"/>
      <c r="L283" s="187"/>
      <c r="M283" s="192"/>
      <c r="N283" s="193"/>
      <c r="O283" s="193"/>
      <c r="P283" s="193"/>
      <c r="Q283" s="193"/>
      <c r="R283" s="193"/>
      <c r="S283" s="193"/>
      <c r="T283" s="194"/>
      <c r="AT283" s="188" t="s">
        <v>135</v>
      </c>
      <c r="AU283" s="188" t="s">
        <v>85</v>
      </c>
      <c r="AV283" s="12" t="s">
        <v>85</v>
      </c>
      <c r="AW283" s="12" t="s">
        <v>36</v>
      </c>
      <c r="AX283" s="12" t="s">
        <v>73</v>
      </c>
      <c r="AY283" s="188" t="s">
        <v>129</v>
      </c>
    </row>
    <row r="284" spans="2:65" s="12" customFormat="1">
      <c r="B284" s="187"/>
      <c r="D284" s="180" t="s">
        <v>135</v>
      </c>
      <c r="E284" s="188" t="s">
        <v>5</v>
      </c>
      <c r="F284" s="189" t="s">
        <v>527</v>
      </c>
      <c r="H284" s="190">
        <v>3.5999999999999997E-2</v>
      </c>
      <c r="I284" s="191"/>
      <c r="L284" s="187"/>
      <c r="M284" s="192"/>
      <c r="N284" s="193"/>
      <c r="O284" s="193"/>
      <c r="P284" s="193"/>
      <c r="Q284" s="193"/>
      <c r="R284" s="193"/>
      <c r="S284" s="193"/>
      <c r="T284" s="194"/>
      <c r="AT284" s="188" t="s">
        <v>135</v>
      </c>
      <c r="AU284" s="188" t="s">
        <v>85</v>
      </c>
      <c r="AV284" s="12" t="s">
        <v>85</v>
      </c>
      <c r="AW284" s="12" t="s">
        <v>36</v>
      </c>
      <c r="AX284" s="12" t="s">
        <v>73</v>
      </c>
      <c r="AY284" s="188" t="s">
        <v>129</v>
      </c>
    </row>
    <row r="285" spans="2:65" s="12" customFormat="1">
      <c r="B285" s="187"/>
      <c r="D285" s="180" t="s">
        <v>135</v>
      </c>
      <c r="E285" s="188" t="s">
        <v>5</v>
      </c>
      <c r="F285" s="189" t="s">
        <v>528</v>
      </c>
      <c r="H285" s="190">
        <v>0.09</v>
      </c>
      <c r="I285" s="191"/>
      <c r="L285" s="187"/>
      <c r="M285" s="192"/>
      <c r="N285" s="193"/>
      <c r="O285" s="193"/>
      <c r="P285" s="193"/>
      <c r="Q285" s="193"/>
      <c r="R285" s="193"/>
      <c r="S285" s="193"/>
      <c r="T285" s="194"/>
      <c r="AT285" s="188" t="s">
        <v>135</v>
      </c>
      <c r="AU285" s="188" t="s">
        <v>85</v>
      </c>
      <c r="AV285" s="12" t="s">
        <v>85</v>
      </c>
      <c r="AW285" s="12" t="s">
        <v>36</v>
      </c>
      <c r="AX285" s="12" t="s">
        <v>73</v>
      </c>
      <c r="AY285" s="188" t="s">
        <v>129</v>
      </c>
    </row>
    <row r="286" spans="2:65" s="12" customFormat="1">
      <c r="B286" s="187"/>
      <c r="D286" s="180" t="s">
        <v>135</v>
      </c>
      <c r="E286" s="188" t="s">
        <v>5</v>
      </c>
      <c r="F286" s="189" t="s">
        <v>529</v>
      </c>
      <c r="H286" s="190">
        <v>0.13</v>
      </c>
      <c r="I286" s="191"/>
      <c r="L286" s="187"/>
      <c r="M286" s="192"/>
      <c r="N286" s="193"/>
      <c r="O286" s="193"/>
      <c r="P286" s="193"/>
      <c r="Q286" s="193"/>
      <c r="R286" s="193"/>
      <c r="S286" s="193"/>
      <c r="T286" s="194"/>
      <c r="AT286" s="188" t="s">
        <v>135</v>
      </c>
      <c r="AU286" s="188" t="s">
        <v>85</v>
      </c>
      <c r="AV286" s="12" t="s">
        <v>85</v>
      </c>
      <c r="AW286" s="12" t="s">
        <v>36</v>
      </c>
      <c r="AX286" s="12" t="s">
        <v>73</v>
      </c>
      <c r="AY286" s="188" t="s">
        <v>129</v>
      </c>
    </row>
    <row r="287" spans="2:65" s="12" customFormat="1">
      <c r="B287" s="187"/>
      <c r="D287" s="180" t="s">
        <v>135</v>
      </c>
      <c r="E287" s="188" t="s">
        <v>5</v>
      </c>
      <c r="F287" s="189" t="s">
        <v>530</v>
      </c>
      <c r="H287" s="190">
        <v>0.09</v>
      </c>
      <c r="I287" s="191"/>
      <c r="L287" s="187"/>
      <c r="M287" s="192"/>
      <c r="N287" s="193"/>
      <c r="O287" s="193"/>
      <c r="P287" s="193"/>
      <c r="Q287" s="193"/>
      <c r="R287" s="193"/>
      <c r="S287" s="193"/>
      <c r="T287" s="194"/>
      <c r="AT287" s="188" t="s">
        <v>135</v>
      </c>
      <c r="AU287" s="188" t="s">
        <v>85</v>
      </c>
      <c r="AV287" s="12" t="s">
        <v>85</v>
      </c>
      <c r="AW287" s="12" t="s">
        <v>36</v>
      </c>
      <c r="AX287" s="12" t="s">
        <v>73</v>
      </c>
      <c r="AY287" s="188" t="s">
        <v>129</v>
      </c>
    </row>
    <row r="288" spans="2:65" s="12" customFormat="1">
      <c r="B288" s="187"/>
      <c r="D288" s="180" t="s">
        <v>135</v>
      </c>
      <c r="E288" s="188" t="s">
        <v>5</v>
      </c>
      <c r="F288" s="189" t="s">
        <v>531</v>
      </c>
      <c r="H288" s="190">
        <v>0.13</v>
      </c>
      <c r="I288" s="191"/>
      <c r="L288" s="187"/>
      <c r="M288" s="192"/>
      <c r="N288" s="193"/>
      <c r="O288" s="193"/>
      <c r="P288" s="193"/>
      <c r="Q288" s="193"/>
      <c r="R288" s="193"/>
      <c r="S288" s="193"/>
      <c r="T288" s="194"/>
      <c r="AT288" s="188" t="s">
        <v>135</v>
      </c>
      <c r="AU288" s="188" t="s">
        <v>85</v>
      </c>
      <c r="AV288" s="12" t="s">
        <v>85</v>
      </c>
      <c r="AW288" s="12" t="s">
        <v>36</v>
      </c>
      <c r="AX288" s="12" t="s">
        <v>73</v>
      </c>
      <c r="AY288" s="188" t="s">
        <v>129</v>
      </c>
    </row>
    <row r="289" spans="2:51" s="12" customFormat="1">
      <c r="B289" s="187"/>
      <c r="D289" s="180" t="s">
        <v>135</v>
      </c>
      <c r="E289" s="188" t="s">
        <v>5</v>
      </c>
      <c r="F289" s="189" t="s">
        <v>532</v>
      </c>
      <c r="H289" s="190">
        <v>6.4000000000000001E-2</v>
      </c>
      <c r="I289" s="191"/>
      <c r="L289" s="187"/>
      <c r="M289" s="192"/>
      <c r="N289" s="193"/>
      <c r="O289" s="193"/>
      <c r="P289" s="193"/>
      <c r="Q289" s="193"/>
      <c r="R289" s="193"/>
      <c r="S289" s="193"/>
      <c r="T289" s="194"/>
      <c r="AT289" s="188" t="s">
        <v>135</v>
      </c>
      <c r="AU289" s="188" t="s">
        <v>85</v>
      </c>
      <c r="AV289" s="12" t="s">
        <v>85</v>
      </c>
      <c r="AW289" s="12" t="s">
        <v>36</v>
      </c>
      <c r="AX289" s="12" t="s">
        <v>73</v>
      </c>
      <c r="AY289" s="188" t="s">
        <v>129</v>
      </c>
    </row>
    <row r="290" spans="2:51" s="12" customFormat="1">
      <c r="B290" s="187"/>
      <c r="D290" s="180" t="s">
        <v>135</v>
      </c>
      <c r="E290" s="188" t="s">
        <v>5</v>
      </c>
      <c r="F290" s="189" t="s">
        <v>533</v>
      </c>
      <c r="H290" s="190">
        <v>0.09</v>
      </c>
      <c r="I290" s="191"/>
      <c r="L290" s="187"/>
      <c r="M290" s="192"/>
      <c r="N290" s="193"/>
      <c r="O290" s="193"/>
      <c r="P290" s="193"/>
      <c r="Q290" s="193"/>
      <c r="R290" s="193"/>
      <c r="S290" s="193"/>
      <c r="T290" s="194"/>
      <c r="AT290" s="188" t="s">
        <v>135</v>
      </c>
      <c r="AU290" s="188" t="s">
        <v>85</v>
      </c>
      <c r="AV290" s="12" t="s">
        <v>85</v>
      </c>
      <c r="AW290" s="12" t="s">
        <v>36</v>
      </c>
      <c r="AX290" s="12" t="s">
        <v>73</v>
      </c>
      <c r="AY290" s="188" t="s">
        <v>129</v>
      </c>
    </row>
    <row r="291" spans="2:51" s="12" customFormat="1">
      <c r="B291" s="187"/>
      <c r="D291" s="180" t="s">
        <v>135</v>
      </c>
      <c r="E291" s="188" t="s">
        <v>5</v>
      </c>
      <c r="F291" s="189" t="s">
        <v>534</v>
      </c>
      <c r="H291" s="190">
        <v>0.158</v>
      </c>
      <c r="I291" s="191"/>
      <c r="L291" s="187"/>
      <c r="M291" s="192"/>
      <c r="N291" s="193"/>
      <c r="O291" s="193"/>
      <c r="P291" s="193"/>
      <c r="Q291" s="193"/>
      <c r="R291" s="193"/>
      <c r="S291" s="193"/>
      <c r="T291" s="194"/>
      <c r="AT291" s="188" t="s">
        <v>135</v>
      </c>
      <c r="AU291" s="188" t="s">
        <v>85</v>
      </c>
      <c r="AV291" s="12" t="s">
        <v>85</v>
      </c>
      <c r="AW291" s="12" t="s">
        <v>36</v>
      </c>
      <c r="AX291" s="12" t="s">
        <v>73</v>
      </c>
      <c r="AY291" s="188" t="s">
        <v>129</v>
      </c>
    </row>
    <row r="292" spans="2:51" s="12" customFormat="1">
      <c r="B292" s="187"/>
      <c r="D292" s="180" t="s">
        <v>135</v>
      </c>
      <c r="E292" s="188" t="s">
        <v>5</v>
      </c>
      <c r="F292" s="189" t="s">
        <v>535</v>
      </c>
      <c r="H292" s="190">
        <v>0.09</v>
      </c>
      <c r="I292" s="191"/>
      <c r="L292" s="187"/>
      <c r="M292" s="192"/>
      <c r="N292" s="193"/>
      <c r="O292" s="193"/>
      <c r="P292" s="193"/>
      <c r="Q292" s="193"/>
      <c r="R292" s="193"/>
      <c r="S292" s="193"/>
      <c r="T292" s="194"/>
      <c r="AT292" s="188" t="s">
        <v>135</v>
      </c>
      <c r="AU292" s="188" t="s">
        <v>85</v>
      </c>
      <c r="AV292" s="12" t="s">
        <v>85</v>
      </c>
      <c r="AW292" s="12" t="s">
        <v>36</v>
      </c>
      <c r="AX292" s="12" t="s">
        <v>73</v>
      </c>
      <c r="AY292" s="188" t="s">
        <v>129</v>
      </c>
    </row>
    <row r="293" spans="2:51" s="12" customFormat="1">
      <c r="B293" s="187"/>
      <c r="D293" s="180" t="s">
        <v>135</v>
      </c>
      <c r="E293" s="188" t="s">
        <v>5</v>
      </c>
      <c r="F293" s="189" t="s">
        <v>536</v>
      </c>
      <c r="H293" s="190">
        <v>8.1000000000000003E-2</v>
      </c>
      <c r="I293" s="191"/>
      <c r="L293" s="187"/>
      <c r="M293" s="192"/>
      <c r="N293" s="193"/>
      <c r="O293" s="193"/>
      <c r="P293" s="193"/>
      <c r="Q293" s="193"/>
      <c r="R293" s="193"/>
      <c r="S293" s="193"/>
      <c r="T293" s="194"/>
      <c r="AT293" s="188" t="s">
        <v>135</v>
      </c>
      <c r="AU293" s="188" t="s">
        <v>85</v>
      </c>
      <c r="AV293" s="12" t="s">
        <v>85</v>
      </c>
      <c r="AW293" s="12" t="s">
        <v>36</v>
      </c>
      <c r="AX293" s="12" t="s">
        <v>73</v>
      </c>
      <c r="AY293" s="188" t="s">
        <v>129</v>
      </c>
    </row>
    <row r="294" spans="2:51" s="12" customFormat="1">
      <c r="B294" s="187"/>
      <c r="D294" s="180" t="s">
        <v>135</v>
      </c>
      <c r="E294" s="188" t="s">
        <v>5</v>
      </c>
      <c r="F294" s="189" t="s">
        <v>537</v>
      </c>
      <c r="H294" s="190">
        <v>6.3E-2</v>
      </c>
      <c r="I294" s="191"/>
      <c r="L294" s="187"/>
      <c r="M294" s="192"/>
      <c r="N294" s="193"/>
      <c r="O294" s="193"/>
      <c r="P294" s="193"/>
      <c r="Q294" s="193"/>
      <c r="R294" s="193"/>
      <c r="S294" s="193"/>
      <c r="T294" s="194"/>
      <c r="AT294" s="188" t="s">
        <v>135</v>
      </c>
      <c r="AU294" s="188" t="s">
        <v>85</v>
      </c>
      <c r="AV294" s="12" t="s">
        <v>85</v>
      </c>
      <c r="AW294" s="12" t="s">
        <v>36</v>
      </c>
      <c r="AX294" s="12" t="s">
        <v>73</v>
      </c>
      <c r="AY294" s="188" t="s">
        <v>129</v>
      </c>
    </row>
    <row r="295" spans="2:51" s="12" customFormat="1">
      <c r="B295" s="187"/>
      <c r="D295" s="180" t="s">
        <v>135</v>
      </c>
      <c r="E295" s="188" t="s">
        <v>5</v>
      </c>
      <c r="F295" s="189" t="s">
        <v>538</v>
      </c>
      <c r="H295" s="190">
        <v>0.155</v>
      </c>
      <c r="I295" s="191"/>
      <c r="L295" s="187"/>
      <c r="M295" s="192"/>
      <c r="N295" s="193"/>
      <c r="O295" s="193"/>
      <c r="P295" s="193"/>
      <c r="Q295" s="193"/>
      <c r="R295" s="193"/>
      <c r="S295" s="193"/>
      <c r="T295" s="194"/>
      <c r="AT295" s="188" t="s">
        <v>135</v>
      </c>
      <c r="AU295" s="188" t="s">
        <v>85</v>
      </c>
      <c r="AV295" s="12" t="s">
        <v>85</v>
      </c>
      <c r="AW295" s="12" t="s">
        <v>36</v>
      </c>
      <c r="AX295" s="12" t="s">
        <v>73</v>
      </c>
      <c r="AY295" s="188" t="s">
        <v>129</v>
      </c>
    </row>
    <row r="296" spans="2:51" s="12" customFormat="1">
      <c r="B296" s="187"/>
      <c r="D296" s="180" t="s">
        <v>135</v>
      </c>
      <c r="E296" s="188" t="s">
        <v>5</v>
      </c>
      <c r="F296" s="189" t="s">
        <v>539</v>
      </c>
      <c r="H296" s="190">
        <v>6.3E-2</v>
      </c>
      <c r="I296" s="191"/>
      <c r="L296" s="187"/>
      <c r="M296" s="192"/>
      <c r="N296" s="193"/>
      <c r="O296" s="193"/>
      <c r="P296" s="193"/>
      <c r="Q296" s="193"/>
      <c r="R296" s="193"/>
      <c r="S296" s="193"/>
      <c r="T296" s="194"/>
      <c r="AT296" s="188" t="s">
        <v>135</v>
      </c>
      <c r="AU296" s="188" t="s">
        <v>85</v>
      </c>
      <c r="AV296" s="12" t="s">
        <v>85</v>
      </c>
      <c r="AW296" s="12" t="s">
        <v>36</v>
      </c>
      <c r="AX296" s="12" t="s">
        <v>73</v>
      </c>
      <c r="AY296" s="188" t="s">
        <v>129</v>
      </c>
    </row>
    <row r="297" spans="2:51" s="12" customFormat="1">
      <c r="B297" s="187"/>
      <c r="D297" s="180" t="s">
        <v>135</v>
      </c>
      <c r="E297" s="188" t="s">
        <v>5</v>
      </c>
      <c r="F297" s="189" t="s">
        <v>540</v>
      </c>
      <c r="H297" s="190">
        <v>0.155</v>
      </c>
      <c r="I297" s="191"/>
      <c r="L297" s="187"/>
      <c r="M297" s="192"/>
      <c r="N297" s="193"/>
      <c r="O297" s="193"/>
      <c r="P297" s="193"/>
      <c r="Q297" s="193"/>
      <c r="R297" s="193"/>
      <c r="S297" s="193"/>
      <c r="T297" s="194"/>
      <c r="AT297" s="188" t="s">
        <v>135</v>
      </c>
      <c r="AU297" s="188" t="s">
        <v>85</v>
      </c>
      <c r="AV297" s="12" t="s">
        <v>85</v>
      </c>
      <c r="AW297" s="12" t="s">
        <v>36</v>
      </c>
      <c r="AX297" s="12" t="s">
        <v>73</v>
      </c>
      <c r="AY297" s="188" t="s">
        <v>129</v>
      </c>
    </row>
    <row r="298" spans="2:51" s="12" customFormat="1">
      <c r="B298" s="187"/>
      <c r="D298" s="180" t="s">
        <v>135</v>
      </c>
      <c r="E298" s="188" t="s">
        <v>5</v>
      </c>
      <c r="F298" s="189" t="s">
        <v>541</v>
      </c>
      <c r="H298" s="190">
        <v>6.3E-2</v>
      </c>
      <c r="I298" s="191"/>
      <c r="L298" s="187"/>
      <c r="M298" s="192"/>
      <c r="N298" s="193"/>
      <c r="O298" s="193"/>
      <c r="P298" s="193"/>
      <c r="Q298" s="193"/>
      <c r="R298" s="193"/>
      <c r="S298" s="193"/>
      <c r="T298" s="194"/>
      <c r="AT298" s="188" t="s">
        <v>135</v>
      </c>
      <c r="AU298" s="188" t="s">
        <v>85</v>
      </c>
      <c r="AV298" s="12" t="s">
        <v>85</v>
      </c>
      <c r="AW298" s="12" t="s">
        <v>36</v>
      </c>
      <c r="AX298" s="12" t="s">
        <v>73</v>
      </c>
      <c r="AY298" s="188" t="s">
        <v>129</v>
      </c>
    </row>
    <row r="299" spans="2:51" s="12" customFormat="1">
      <c r="B299" s="187"/>
      <c r="D299" s="180" t="s">
        <v>135</v>
      </c>
      <c r="E299" s="188" t="s">
        <v>5</v>
      </c>
      <c r="F299" s="189" t="s">
        <v>542</v>
      </c>
      <c r="H299" s="190">
        <v>0.155</v>
      </c>
      <c r="I299" s="191"/>
      <c r="L299" s="187"/>
      <c r="M299" s="192"/>
      <c r="N299" s="193"/>
      <c r="O299" s="193"/>
      <c r="P299" s="193"/>
      <c r="Q299" s="193"/>
      <c r="R299" s="193"/>
      <c r="S299" s="193"/>
      <c r="T299" s="194"/>
      <c r="AT299" s="188" t="s">
        <v>135</v>
      </c>
      <c r="AU299" s="188" t="s">
        <v>85</v>
      </c>
      <c r="AV299" s="12" t="s">
        <v>85</v>
      </c>
      <c r="AW299" s="12" t="s">
        <v>36</v>
      </c>
      <c r="AX299" s="12" t="s">
        <v>73</v>
      </c>
      <c r="AY299" s="188" t="s">
        <v>129</v>
      </c>
    </row>
    <row r="300" spans="2:51" s="12" customFormat="1">
      <c r="B300" s="187"/>
      <c r="D300" s="180" t="s">
        <v>135</v>
      </c>
      <c r="E300" s="188" t="s">
        <v>5</v>
      </c>
      <c r="F300" s="189" t="s">
        <v>543</v>
      </c>
      <c r="H300" s="190">
        <v>6.3E-2</v>
      </c>
      <c r="I300" s="191"/>
      <c r="L300" s="187"/>
      <c r="M300" s="192"/>
      <c r="N300" s="193"/>
      <c r="O300" s="193"/>
      <c r="P300" s="193"/>
      <c r="Q300" s="193"/>
      <c r="R300" s="193"/>
      <c r="S300" s="193"/>
      <c r="T300" s="194"/>
      <c r="AT300" s="188" t="s">
        <v>135</v>
      </c>
      <c r="AU300" s="188" t="s">
        <v>85</v>
      </c>
      <c r="AV300" s="12" t="s">
        <v>85</v>
      </c>
      <c r="AW300" s="12" t="s">
        <v>36</v>
      </c>
      <c r="AX300" s="12" t="s">
        <v>73</v>
      </c>
      <c r="AY300" s="188" t="s">
        <v>129</v>
      </c>
    </row>
    <row r="301" spans="2:51" s="12" customFormat="1">
      <c r="B301" s="187"/>
      <c r="D301" s="180" t="s">
        <v>135</v>
      </c>
      <c r="E301" s="188" t="s">
        <v>5</v>
      </c>
      <c r="F301" s="189" t="s">
        <v>544</v>
      </c>
      <c r="H301" s="190">
        <v>5.8000000000000003E-2</v>
      </c>
      <c r="I301" s="191"/>
      <c r="L301" s="187"/>
      <c r="M301" s="192"/>
      <c r="N301" s="193"/>
      <c r="O301" s="193"/>
      <c r="P301" s="193"/>
      <c r="Q301" s="193"/>
      <c r="R301" s="193"/>
      <c r="S301" s="193"/>
      <c r="T301" s="194"/>
      <c r="AT301" s="188" t="s">
        <v>135</v>
      </c>
      <c r="AU301" s="188" t="s">
        <v>85</v>
      </c>
      <c r="AV301" s="12" t="s">
        <v>85</v>
      </c>
      <c r="AW301" s="12" t="s">
        <v>36</v>
      </c>
      <c r="AX301" s="12" t="s">
        <v>73</v>
      </c>
      <c r="AY301" s="188" t="s">
        <v>129</v>
      </c>
    </row>
    <row r="302" spans="2:51" s="12" customFormat="1">
      <c r="B302" s="187"/>
      <c r="D302" s="180" t="s">
        <v>135</v>
      </c>
      <c r="E302" s="188" t="s">
        <v>5</v>
      </c>
      <c r="F302" s="189" t="s">
        <v>545</v>
      </c>
      <c r="H302" s="190">
        <v>6.4000000000000001E-2</v>
      </c>
      <c r="I302" s="191"/>
      <c r="L302" s="187"/>
      <c r="M302" s="192"/>
      <c r="N302" s="193"/>
      <c r="O302" s="193"/>
      <c r="P302" s="193"/>
      <c r="Q302" s="193"/>
      <c r="R302" s="193"/>
      <c r="S302" s="193"/>
      <c r="T302" s="194"/>
      <c r="AT302" s="188" t="s">
        <v>135</v>
      </c>
      <c r="AU302" s="188" t="s">
        <v>85</v>
      </c>
      <c r="AV302" s="12" t="s">
        <v>85</v>
      </c>
      <c r="AW302" s="12" t="s">
        <v>36</v>
      </c>
      <c r="AX302" s="12" t="s">
        <v>73</v>
      </c>
      <c r="AY302" s="188" t="s">
        <v>129</v>
      </c>
    </row>
    <row r="303" spans="2:51" s="12" customFormat="1">
      <c r="B303" s="187"/>
      <c r="D303" s="180" t="s">
        <v>135</v>
      </c>
      <c r="E303" s="188" t="s">
        <v>5</v>
      </c>
      <c r="F303" s="189" t="s">
        <v>546</v>
      </c>
      <c r="H303" s="190">
        <v>0.09</v>
      </c>
      <c r="I303" s="191"/>
      <c r="L303" s="187"/>
      <c r="M303" s="192"/>
      <c r="N303" s="193"/>
      <c r="O303" s="193"/>
      <c r="P303" s="193"/>
      <c r="Q303" s="193"/>
      <c r="R303" s="193"/>
      <c r="S303" s="193"/>
      <c r="T303" s="194"/>
      <c r="AT303" s="188" t="s">
        <v>135</v>
      </c>
      <c r="AU303" s="188" t="s">
        <v>85</v>
      </c>
      <c r="AV303" s="12" t="s">
        <v>85</v>
      </c>
      <c r="AW303" s="12" t="s">
        <v>36</v>
      </c>
      <c r="AX303" s="12" t="s">
        <v>73</v>
      </c>
      <c r="AY303" s="188" t="s">
        <v>129</v>
      </c>
    </row>
    <row r="304" spans="2:51" s="12" customFormat="1">
      <c r="B304" s="187"/>
      <c r="D304" s="180" t="s">
        <v>135</v>
      </c>
      <c r="E304" s="188" t="s">
        <v>5</v>
      </c>
      <c r="F304" s="189" t="s">
        <v>547</v>
      </c>
      <c r="H304" s="190">
        <v>0.13</v>
      </c>
      <c r="I304" s="191"/>
      <c r="L304" s="187"/>
      <c r="M304" s="192"/>
      <c r="N304" s="193"/>
      <c r="O304" s="193"/>
      <c r="P304" s="193"/>
      <c r="Q304" s="193"/>
      <c r="R304" s="193"/>
      <c r="S304" s="193"/>
      <c r="T304" s="194"/>
      <c r="AT304" s="188" t="s">
        <v>135</v>
      </c>
      <c r="AU304" s="188" t="s">
        <v>85</v>
      </c>
      <c r="AV304" s="12" t="s">
        <v>85</v>
      </c>
      <c r="AW304" s="12" t="s">
        <v>36</v>
      </c>
      <c r="AX304" s="12" t="s">
        <v>73</v>
      </c>
      <c r="AY304" s="188" t="s">
        <v>129</v>
      </c>
    </row>
    <row r="305" spans="2:51" s="12" customFormat="1">
      <c r="B305" s="187"/>
      <c r="D305" s="180" t="s">
        <v>135</v>
      </c>
      <c r="E305" s="188" t="s">
        <v>5</v>
      </c>
      <c r="F305" s="189" t="s">
        <v>548</v>
      </c>
      <c r="H305" s="190">
        <v>6.3E-2</v>
      </c>
      <c r="I305" s="191"/>
      <c r="L305" s="187"/>
      <c r="M305" s="192"/>
      <c r="N305" s="193"/>
      <c r="O305" s="193"/>
      <c r="P305" s="193"/>
      <c r="Q305" s="193"/>
      <c r="R305" s="193"/>
      <c r="S305" s="193"/>
      <c r="T305" s="194"/>
      <c r="AT305" s="188" t="s">
        <v>135</v>
      </c>
      <c r="AU305" s="188" t="s">
        <v>85</v>
      </c>
      <c r="AV305" s="12" t="s">
        <v>85</v>
      </c>
      <c r="AW305" s="12" t="s">
        <v>36</v>
      </c>
      <c r="AX305" s="12" t="s">
        <v>73</v>
      </c>
      <c r="AY305" s="188" t="s">
        <v>129</v>
      </c>
    </row>
    <row r="306" spans="2:51" s="12" customFormat="1">
      <c r="B306" s="187"/>
      <c r="D306" s="180" t="s">
        <v>135</v>
      </c>
      <c r="E306" s="188" t="s">
        <v>5</v>
      </c>
      <c r="F306" s="189" t="s">
        <v>549</v>
      </c>
      <c r="H306" s="190">
        <v>5.8000000000000003E-2</v>
      </c>
      <c r="I306" s="191"/>
      <c r="L306" s="187"/>
      <c r="M306" s="192"/>
      <c r="N306" s="193"/>
      <c r="O306" s="193"/>
      <c r="P306" s="193"/>
      <c r="Q306" s="193"/>
      <c r="R306" s="193"/>
      <c r="S306" s="193"/>
      <c r="T306" s="194"/>
      <c r="AT306" s="188" t="s">
        <v>135</v>
      </c>
      <c r="AU306" s="188" t="s">
        <v>85</v>
      </c>
      <c r="AV306" s="12" t="s">
        <v>85</v>
      </c>
      <c r="AW306" s="12" t="s">
        <v>36</v>
      </c>
      <c r="AX306" s="12" t="s">
        <v>73</v>
      </c>
      <c r="AY306" s="188" t="s">
        <v>129</v>
      </c>
    </row>
    <row r="307" spans="2:51" s="12" customFormat="1">
      <c r="B307" s="187"/>
      <c r="D307" s="180" t="s">
        <v>135</v>
      </c>
      <c r="E307" s="188" t="s">
        <v>5</v>
      </c>
      <c r="F307" s="189" t="s">
        <v>550</v>
      </c>
      <c r="H307" s="190">
        <v>6.4000000000000001E-2</v>
      </c>
      <c r="I307" s="191"/>
      <c r="L307" s="187"/>
      <c r="M307" s="192"/>
      <c r="N307" s="193"/>
      <c r="O307" s="193"/>
      <c r="P307" s="193"/>
      <c r="Q307" s="193"/>
      <c r="R307" s="193"/>
      <c r="S307" s="193"/>
      <c r="T307" s="194"/>
      <c r="AT307" s="188" t="s">
        <v>135</v>
      </c>
      <c r="AU307" s="188" t="s">
        <v>85</v>
      </c>
      <c r="AV307" s="12" t="s">
        <v>85</v>
      </c>
      <c r="AW307" s="12" t="s">
        <v>36</v>
      </c>
      <c r="AX307" s="12" t="s">
        <v>73</v>
      </c>
      <c r="AY307" s="188" t="s">
        <v>129</v>
      </c>
    </row>
    <row r="308" spans="2:51" s="12" customFormat="1">
      <c r="B308" s="187"/>
      <c r="D308" s="180" t="s">
        <v>135</v>
      </c>
      <c r="E308" s="188" t="s">
        <v>5</v>
      </c>
      <c r="F308" s="189" t="s">
        <v>551</v>
      </c>
      <c r="H308" s="190">
        <v>0.09</v>
      </c>
      <c r="I308" s="191"/>
      <c r="L308" s="187"/>
      <c r="M308" s="192"/>
      <c r="N308" s="193"/>
      <c r="O308" s="193"/>
      <c r="P308" s="193"/>
      <c r="Q308" s="193"/>
      <c r="R308" s="193"/>
      <c r="S308" s="193"/>
      <c r="T308" s="194"/>
      <c r="AT308" s="188" t="s">
        <v>135</v>
      </c>
      <c r="AU308" s="188" t="s">
        <v>85</v>
      </c>
      <c r="AV308" s="12" t="s">
        <v>85</v>
      </c>
      <c r="AW308" s="12" t="s">
        <v>36</v>
      </c>
      <c r="AX308" s="12" t="s">
        <v>73</v>
      </c>
      <c r="AY308" s="188" t="s">
        <v>129</v>
      </c>
    </row>
    <row r="309" spans="2:51" s="12" customFormat="1">
      <c r="B309" s="187"/>
      <c r="D309" s="180" t="s">
        <v>135</v>
      </c>
      <c r="E309" s="188" t="s">
        <v>5</v>
      </c>
      <c r="F309" s="189" t="s">
        <v>552</v>
      </c>
      <c r="H309" s="190">
        <v>0.13</v>
      </c>
      <c r="I309" s="191"/>
      <c r="L309" s="187"/>
      <c r="M309" s="192"/>
      <c r="N309" s="193"/>
      <c r="O309" s="193"/>
      <c r="P309" s="193"/>
      <c r="Q309" s="193"/>
      <c r="R309" s="193"/>
      <c r="S309" s="193"/>
      <c r="T309" s="194"/>
      <c r="AT309" s="188" t="s">
        <v>135</v>
      </c>
      <c r="AU309" s="188" t="s">
        <v>85</v>
      </c>
      <c r="AV309" s="12" t="s">
        <v>85</v>
      </c>
      <c r="AW309" s="12" t="s">
        <v>36</v>
      </c>
      <c r="AX309" s="12" t="s">
        <v>73</v>
      </c>
      <c r="AY309" s="188" t="s">
        <v>129</v>
      </c>
    </row>
    <row r="310" spans="2:51" s="12" customFormat="1">
      <c r="B310" s="187"/>
      <c r="D310" s="180" t="s">
        <v>135</v>
      </c>
      <c r="E310" s="188" t="s">
        <v>5</v>
      </c>
      <c r="F310" s="189" t="s">
        <v>553</v>
      </c>
      <c r="H310" s="190">
        <v>0.14399999999999999</v>
      </c>
      <c r="I310" s="191"/>
      <c r="L310" s="187"/>
      <c r="M310" s="192"/>
      <c r="N310" s="193"/>
      <c r="O310" s="193"/>
      <c r="P310" s="193"/>
      <c r="Q310" s="193"/>
      <c r="R310" s="193"/>
      <c r="S310" s="193"/>
      <c r="T310" s="194"/>
      <c r="AT310" s="188" t="s">
        <v>135</v>
      </c>
      <c r="AU310" s="188" t="s">
        <v>85</v>
      </c>
      <c r="AV310" s="12" t="s">
        <v>85</v>
      </c>
      <c r="AW310" s="12" t="s">
        <v>36</v>
      </c>
      <c r="AX310" s="12" t="s">
        <v>73</v>
      </c>
      <c r="AY310" s="188" t="s">
        <v>129</v>
      </c>
    </row>
    <row r="311" spans="2:51" s="12" customFormat="1">
      <c r="B311" s="187"/>
      <c r="D311" s="180" t="s">
        <v>135</v>
      </c>
      <c r="E311" s="188" t="s">
        <v>5</v>
      </c>
      <c r="F311" s="189" t="s">
        <v>554</v>
      </c>
      <c r="H311" s="190">
        <v>0.155</v>
      </c>
      <c r="I311" s="191"/>
      <c r="L311" s="187"/>
      <c r="M311" s="192"/>
      <c r="N311" s="193"/>
      <c r="O311" s="193"/>
      <c r="P311" s="193"/>
      <c r="Q311" s="193"/>
      <c r="R311" s="193"/>
      <c r="S311" s="193"/>
      <c r="T311" s="194"/>
      <c r="AT311" s="188" t="s">
        <v>135</v>
      </c>
      <c r="AU311" s="188" t="s">
        <v>85</v>
      </c>
      <c r="AV311" s="12" t="s">
        <v>85</v>
      </c>
      <c r="AW311" s="12" t="s">
        <v>36</v>
      </c>
      <c r="AX311" s="12" t="s">
        <v>73</v>
      </c>
      <c r="AY311" s="188" t="s">
        <v>129</v>
      </c>
    </row>
    <row r="312" spans="2:51" s="12" customFormat="1">
      <c r="B312" s="187"/>
      <c r="D312" s="180" t="s">
        <v>135</v>
      </c>
      <c r="E312" s="188" t="s">
        <v>5</v>
      </c>
      <c r="F312" s="189" t="s">
        <v>555</v>
      </c>
      <c r="H312" s="190">
        <v>0.14399999999999999</v>
      </c>
      <c r="I312" s="191"/>
      <c r="L312" s="187"/>
      <c r="M312" s="192"/>
      <c r="N312" s="193"/>
      <c r="O312" s="193"/>
      <c r="P312" s="193"/>
      <c r="Q312" s="193"/>
      <c r="R312" s="193"/>
      <c r="S312" s="193"/>
      <c r="T312" s="194"/>
      <c r="AT312" s="188" t="s">
        <v>135</v>
      </c>
      <c r="AU312" s="188" t="s">
        <v>85</v>
      </c>
      <c r="AV312" s="12" t="s">
        <v>85</v>
      </c>
      <c r="AW312" s="12" t="s">
        <v>36</v>
      </c>
      <c r="AX312" s="12" t="s">
        <v>73</v>
      </c>
      <c r="AY312" s="188" t="s">
        <v>129</v>
      </c>
    </row>
    <row r="313" spans="2:51" s="12" customFormat="1">
      <c r="B313" s="187"/>
      <c r="D313" s="180" t="s">
        <v>135</v>
      </c>
      <c r="E313" s="188" t="s">
        <v>5</v>
      </c>
      <c r="F313" s="189" t="s">
        <v>556</v>
      </c>
      <c r="H313" s="190">
        <v>0.155</v>
      </c>
      <c r="I313" s="191"/>
      <c r="L313" s="187"/>
      <c r="M313" s="192"/>
      <c r="N313" s="193"/>
      <c r="O313" s="193"/>
      <c r="P313" s="193"/>
      <c r="Q313" s="193"/>
      <c r="R313" s="193"/>
      <c r="S313" s="193"/>
      <c r="T313" s="194"/>
      <c r="AT313" s="188" t="s">
        <v>135</v>
      </c>
      <c r="AU313" s="188" t="s">
        <v>85</v>
      </c>
      <c r="AV313" s="12" t="s">
        <v>85</v>
      </c>
      <c r="AW313" s="12" t="s">
        <v>36</v>
      </c>
      <c r="AX313" s="12" t="s">
        <v>73</v>
      </c>
      <c r="AY313" s="188" t="s">
        <v>129</v>
      </c>
    </row>
    <row r="314" spans="2:51" s="12" customFormat="1">
      <c r="B314" s="187"/>
      <c r="D314" s="180" t="s">
        <v>135</v>
      </c>
      <c r="E314" s="188" t="s">
        <v>5</v>
      </c>
      <c r="F314" s="189" t="s">
        <v>557</v>
      </c>
      <c r="H314" s="190">
        <v>6.3E-2</v>
      </c>
      <c r="I314" s="191"/>
      <c r="L314" s="187"/>
      <c r="M314" s="192"/>
      <c r="N314" s="193"/>
      <c r="O314" s="193"/>
      <c r="P314" s="193"/>
      <c r="Q314" s="193"/>
      <c r="R314" s="193"/>
      <c r="S314" s="193"/>
      <c r="T314" s="194"/>
      <c r="AT314" s="188" t="s">
        <v>135</v>
      </c>
      <c r="AU314" s="188" t="s">
        <v>85</v>
      </c>
      <c r="AV314" s="12" t="s">
        <v>85</v>
      </c>
      <c r="AW314" s="12" t="s">
        <v>36</v>
      </c>
      <c r="AX314" s="12" t="s">
        <v>73</v>
      </c>
      <c r="AY314" s="188" t="s">
        <v>129</v>
      </c>
    </row>
    <row r="315" spans="2:51" s="12" customFormat="1">
      <c r="B315" s="187"/>
      <c r="D315" s="180" t="s">
        <v>135</v>
      </c>
      <c r="E315" s="188" t="s">
        <v>5</v>
      </c>
      <c r="F315" s="189" t="s">
        <v>558</v>
      </c>
      <c r="H315" s="190">
        <v>6.3E-2</v>
      </c>
      <c r="I315" s="191"/>
      <c r="L315" s="187"/>
      <c r="M315" s="192"/>
      <c r="N315" s="193"/>
      <c r="O315" s="193"/>
      <c r="P315" s="193"/>
      <c r="Q315" s="193"/>
      <c r="R315" s="193"/>
      <c r="S315" s="193"/>
      <c r="T315" s="194"/>
      <c r="AT315" s="188" t="s">
        <v>135</v>
      </c>
      <c r="AU315" s="188" t="s">
        <v>85</v>
      </c>
      <c r="AV315" s="12" t="s">
        <v>85</v>
      </c>
      <c r="AW315" s="12" t="s">
        <v>36</v>
      </c>
      <c r="AX315" s="12" t="s">
        <v>73</v>
      </c>
      <c r="AY315" s="188" t="s">
        <v>129</v>
      </c>
    </row>
    <row r="316" spans="2:51" s="12" customFormat="1">
      <c r="B316" s="187"/>
      <c r="D316" s="180" t="s">
        <v>135</v>
      </c>
      <c r="E316" s="188" t="s">
        <v>5</v>
      </c>
      <c r="F316" s="189" t="s">
        <v>559</v>
      </c>
      <c r="H316" s="190">
        <v>6.4000000000000001E-2</v>
      </c>
      <c r="I316" s="191"/>
      <c r="L316" s="187"/>
      <c r="M316" s="192"/>
      <c r="N316" s="193"/>
      <c r="O316" s="193"/>
      <c r="P316" s="193"/>
      <c r="Q316" s="193"/>
      <c r="R316" s="193"/>
      <c r="S316" s="193"/>
      <c r="T316" s="194"/>
      <c r="AT316" s="188" t="s">
        <v>135</v>
      </c>
      <c r="AU316" s="188" t="s">
        <v>85</v>
      </c>
      <c r="AV316" s="12" t="s">
        <v>85</v>
      </c>
      <c r="AW316" s="12" t="s">
        <v>36</v>
      </c>
      <c r="AX316" s="12" t="s">
        <v>73</v>
      </c>
      <c r="AY316" s="188" t="s">
        <v>129</v>
      </c>
    </row>
    <row r="317" spans="2:51" s="12" customFormat="1">
      <c r="B317" s="187"/>
      <c r="D317" s="180" t="s">
        <v>135</v>
      </c>
      <c r="E317" s="188" t="s">
        <v>5</v>
      </c>
      <c r="F317" s="189" t="s">
        <v>560</v>
      </c>
      <c r="H317" s="190">
        <v>0.09</v>
      </c>
      <c r="I317" s="191"/>
      <c r="L317" s="187"/>
      <c r="M317" s="192"/>
      <c r="N317" s="193"/>
      <c r="O317" s="193"/>
      <c r="P317" s="193"/>
      <c r="Q317" s="193"/>
      <c r="R317" s="193"/>
      <c r="S317" s="193"/>
      <c r="T317" s="194"/>
      <c r="AT317" s="188" t="s">
        <v>135</v>
      </c>
      <c r="AU317" s="188" t="s">
        <v>85</v>
      </c>
      <c r="AV317" s="12" t="s">
        <v>85</v>
      </c>
      <c r="AW317" s="12" t="s">
        <v>36</v>
      </c>
      <c r="AX317" s="12" t="s">
        <v>73</v>
      </c>
      <c r="AY317" s="188" t="s">
        <v>129</v>
      </c>
    </row>
    <row r="318" spans="2:51" s="12" customFormat="1">
      <c r="B318" s="187"/>
      <c r="D318" s="180" t="s">
        <v>135</v>
      </c>
      <c r="E318" s="188" t="s">
        <v>5</v>
      </c>
      <c r="F318" s="189" t="s">
        <v>561</v>
      </c>
      <c r="H318" s="190">
        <v>0.13</v>
      </c>
      <c r="I318" s="191"/>
      <c r="L318" s="187"/>
      <c r="M318" s="192"/>
      <c r="N318" s="193"/>
      <c r="O318" s="193"/>
      <c r="P318" s="193"/>
      <c r="Q318" s="193"/>
      <c r="R318" s="193"/>
      <c r="S318" s="193"/>
      <c r="T318" s="194"/>
      <c r="AT318" s="188" t="s">
        <v>135</v>
      </c>
      <c r="AU318" s="188" t="s">
        <v>85</v>
      </c>
      <c r="AV318" s="12" t="s">
        <v>85</v>
      </c>
      <c r="AW318" s="12" t="s">
        <v>36</v>
      </c>
      <c r="AX318" s="12" t="s">
        <v>73</v>
      </c>
      <c r="AY318" s="188" t="s">
        <v>129</v>
      </c>
    </row>
    <row r="319" spans="2:51" s="12" customFormat="1">
      <c r="B319" s="187"/>
      <c r="D319" s="180" t="s">
        <v>135</v>
      </c>
      <c r="E319" s="188" t="s">
        <v>5</v>
      </c>
      <c r="F319" s="189" t="s">
        <v>562</v>
      </c>
      <c r="H319" s="190">
        <v>0.13</v>
      </c>
      <c r="I319" s="191"/>
      <c r="L319" s="187"/>
      <c r="M319" s="192"/>
      <c r="N319" s="193"/>
      <c r="O319" s="193"/>
      <c r="P319" s="193"/>
      <c r="Q319" s="193"/>
      <c r="R319" s="193"/>
      <c r="S319" s="193"/>
      <c r="T319" s="194"/>
      <c r="AT319" s="188" t="s">
        <v>135</v>
      </c>
      <c r="AU319" s="188" t="s">
        <v>85</v>
      </c>
      <c r="AV319" s="12" t="s">
        <v>85</v>
      </c>
      <c r="AW319" s="12" t="s">
        <v>36</v>
      </c>
      <c r="AX319" s="12" t="s">
        <v>73</v>
      </c>
      <c r="AY319" s="188" t="s">
        <v>129</v>
      </c>
    </row>
    <row r="320" spans="2:51" s="12" customFormat="1">
      <c r="B320" s="187"/>
      <c r="D320" s="180" t="s">
        <v>135</v>
      </c>
      <c r="E320" s="188" t="s">
        <v>5</v>
      </c>
      <c r="F320" s="189" t="s">
        <v>563</v>
      </c>
      <c r="H320" s="190">
        <v>6.4000000000000001E-2</v>
      </c>
      <c r="I320" s="191"/>
      <c r="L320" s="187"/>
      <c r="M320" s="192"/>
      <c r="N320" s="193"/>
      <c r="O320" s="193"/>
      <c r="P320" s="193"/>
      <c r="Q320" s="193"/>
      <c r="R320" s="193"/>
      <c r="S320" s="193"/>
      <c r="T320" s="194"/>
      <c r="AT320" s="188" t="s">
        <v>135</v>
      </c>
      <c r="AU320" s="188" t="s">
        <v>85</v>
      </c>
      <c r="AV320" s="12" t="s">
        <v>85</v>
      </c>
      <c r="AW320" s="12" t="s">
        <v>36</v>
      </c>
      <c r="AX320" s="12" t="s">
        <v>73</v>
      </c>
      <c r="AY320" s="188" t="s">
        <v>129</v>
      </c>
    </row>
    <row r="321" spans="2:51" s="12" customFormat="1">
      <c r="B321" s="187"/>
      <c r="D321" s="180" t="s">
        <v>135</v>
      </c>
      <c r="E321" s="188" t="s">
        <v>5</v>
      </c>
      <c r="F321" s="189" t="s">
        <v>564</v>
      </c>
      <c r="H321" s="190">
        <v>0.13</v>
      </c>
      <c r="I321" s="191"/>
      <c r="L321" s="187"/>
      <c r="M321" s="192"/>
      <c r="N321" s="193"/>
      <c r="O321" s="193"/>
      <c r="P321" s="193"/>
      <c r="Q321" s="193"/>
      <c r="R321" s="193"/>
      <c r="S321" s="193"/>
      <c r="T321" s="194"/>
      <c r="AT321" s="188" t="s">
        <v>135</v>
      </c>
      <c r="AU321" s="188" t="s">
        <v>85</v>
      </c>
      <c r="AV321" s="12" t="s">
        <v>85</v>
      </c>
      <c r="AW321" s="12" t="s">
        <v>36</v>
      </c>
      <c r="AX321" s="12" t="s">
        <v>73</v>
      </c>
      <c r="AY321" s="188" t="s">
        <v>129</v>
      </c>
    </row>
    <row r="322" spans="2:51" s="12" customFormat="1">
      <c r="B322" s="187"/>
      <c r="D322" s="180" t="s">
        <v>135</v>
      </c>
      <c r="E322" s="188" t="s">
        <v>5</v>
      </c>
      <c r="F322" s="189" t="s">
        <v>565</v>
      </c>
      <c r="H322" s="190">
        <v>6.3E-2</v>
      </c>
      <c r="I322" s="191"/>
      <c r="L322" s="187"/>
      <c r="M322" s="192"/>
      <c r="N322" s="193"/>
      <c r="O322" s="193"/>
      <c r="P322" s="193"/>
      <c r="Q322" s="193"/>
      <c r="R322" s="193"/>
      <c r="S322" s="193"/>
      <c r="T322" s="194"/>
      <c r="AT322" s="188" t="s">
        <v>135</v>
      </c>
      <c r="AU322" s="188" t="s">
        <v>85</v>
      </c>
      <c r="AV322" s="12" t="s">
        <v>85</v>
      </c>
      <c r="AW322" s="12" t="s">
        <v>36</v>
      </c>
      <c r="AX322" s="12" t="s">
        <v>73</v>
      </c>
      <c r="AY322" s="188" t="s">
        <v>129</v>
      </c>
    </row>
    <row r="323" spans="2:51" s="12" customFormat="1">
      <c r="B323" s="187"/>
      <c r="D323" s="180" t="s">
        <v>135</v>
      </c>
      <c r="E323" s="188" t="s">
        <v>5</v>
      </c>
      <c r="F323" s="189" t="s">
        <v>566</v>
      </c>
      <c r="H323" s="190">
        <v>0.14399999999999999</v>
      </c>
      <c r="I323" s="191"/>
      <c r="L323" s="187"/>
      <c r="M323" s="192"/>
      <c r="N323" s="193"/>
      <c r="O323" s="193"/>
      <c r="P323" s="193"/>
      <c r="Q323" s="193"/>
      <c r="R323" s="193"/>
      <c r="S323" s="193"/>
      <c r="T323" s="194"/>
      <c r="AT323" s="188" t="s">
        <v>135</v>
      </c>
      <c r="AU323" s="188" t="s">
        <v>85</v>
      </c>
      <c r="AV323" s="12" t="s">
        <v>85</v>
      </c>
      <c r="AW323" s="12" t="s">
        <v>36</v>
      </c>
      <c r="AX323" s="12" t="s">
        <v>73</v>
      </c>
      <c r="AY323" s="188" t="s">
        <v>129</v>
      </c>
    </row>
    <row r="324" spans="2:51" s="12" customFormat="1">
      <c r="B324" s="187"/>
      <c r="D324" s="180" t="s">
        <v>135</v>
      </c>
      <c r="E324" s="188" t="s">
        <v>5</v>
      </c>
      <c r="F324" s="189" t="s">
        <v>567</v>
      </c>
      <c r="H324" s="190">
        <v>0.155</v>
      </c>
      <c r="I324" s="191"/>
      <c r="L324" s="187"/>
      <c r="M324" s="192"/>
      <c r="N324" s="193"/>
      <c r="O324" s="193"/>
      <c r="P324" s="193"/>
      <c r="Q324" s="193"/>
      <c r="R324" s="193"/>
      <c r="S324" s="193"/>
      <c r="T324" s="194"/>
      <c r="AT324" s="188" t="s">
        <v>135</v>
      </c>
      <c r="AU324" s="188" t="s">
        <v>85</v>
      </c>
      <c r="AV324" s="12" t="s">
        <v>85</v>
      </c>
      <c r="AW324" s="12" t="s">
        <v>36</v>
      </c>
      <c r="AX324" s="12" t="s">
        <v>73</v>
      </c>
      <c r="AY324" s="188" t="s">
        <v>129</v>
      </c>
    </row>
    <row r="325" spans="2:51" s="12" customFormat="1">
      <c r="B325" s="187"/>
      <c r="D325" s="180" t="s">
        <v>135</v>
      </c>
      <c r="E325" s="188" t="s">
        <v>5</v>
      </c>
      <c r="F325" s="189" t="s">
        <v>568</v>
      </c>
      <c r="H325" s="190">
        <v>0.155</v>
      </c>
      <c r="I325" s="191"/>
      <c r="L325" s="187"/>
      <c r="M325" s="192"/>
      <c r="N325" s="193"/>
      <c r="O325" s="193"/>
      <c r="P325" s="193"/>
      <c r="Q325" s="193"/>
      <c r="R325" s="193"/>
      <c r="S325" s="193"/>
      <c r="T325" s="194"/>
      <c r="AT325" s="188" t="s">
        <v>135</v>
      </c>
      <c r="AU325" s="188" t="s">
        <v>85</v>
      </c>
      <c r="AV325" s="12" t="s">
        <v>85</v>
      </c>
      <c r="AW325" s="12" t="s">
        <v>36</v>
      </c>
      <c r="AX325" s="12" t="s">
        <v>73</v>
      </c>
      <c r="AY325" s="188" t="s">
        <v>129</v>
      </c>
    </row>
    <row r="326" spans="2:51" s="12" customFormat="1">
      <c r="B326" s="187"/>
      <c r="D326" s="180" t="s">
        <v>135</v>
      </c>
      <c r="E326" s="188" t="s">
        <v>5</v>
      </c>
      <c r="F326" s="189" t="s">
        <v>569</v>
      </c>
      <c r="H326" s="190">
        <v>6.3E-2</v>
      </c>
      <c r="I326" s="191"/>
      <c r="L326" s="187"/>
      <c r="M326" s="192"/>
      <c r="N326" s="193"/>
      <c r="O326" s="193"/>
      <c r="P326" s="193"/>
      <c r="Q326" s="193"/>
      <c r="R326" s="193"/>
      <c r="S326" s="193"/>
      <c r="T326" s="194"/>
      <c r="AT326" s="188" t="s">
        <v>135</v>
      </c>
      <c r="AU326" s="188" t="s">
        <v>85</v>
      </c>
      <c r="AV326" s="12" t="s">
        <v>85</v>
      </c>
      <c r="AW326" s="12" t="s">
        <v>36</v>
      </c>
      <c r="AX326" s="12" t="s">
        <v>73</v>
      </c>
      <c r="AY326" s="188" t="s">
        <v>129</v>
      </c>
    </row>
    <row r="327" spans="2:51" s="12" customFormat="1">
      <c r="B327" s="187"/>
      <c r="D327" s="180" t="s">
        <v>135</v>
      </c>
      <c r="E327" s="188" t="s">
        <v>5</v>
      </c>
      <c r="F327" s="189" t="s">
        <v>570</v>
      </c>
      <c r="H327" s="190">
        <v>6.3E-2</v>
      </c>
      <c r="I327" s="191"/>
      <c r="L327" s="187"/>
      <c r="M327" s="192"/>
      <c r="N327" s="193"/>
      <c r="O327" s="193"/>
      <c r="P327" s="193"/>
      <c r="Q327" s="193"/>
      <c r="R327" s="193"/>
      <c r="S327" s="193"/>
      <c r="T327" s="194"/>
      <c r="AT327" s="188" t="s">
        <v>135</v>
      </c>
      <c r="AU327" s="188" t="s">
        <v>85</v>
      </c>
      <c r="AV327" s="12" t="s">
        <v>85</v>
      </c>
      <c r="AW327" s="12" t="s">
        <v>36</v>
      </c>
      <c r="AX327" s="12" t="s">
        <v>73</v>
      </c>
      <c r="AY327" s="188" t="s">
        <v>129</v>
      </c>
    </row>
    <row r="328" spans="2:51" s="12" customFormat="1">
      <c r="B328" s="187"/>
      <c r="D328" s="180" t="s">
        <v>135</v>
      </c>
      <c r="E328" s="188" t="s">
        <v>5</v>
      </c>
      <c r="F328" s="189" t="s">
        <v>571</v>
      </c>
      <c r="H328" s="190">
        <v>6.3E-2</v>
      </c>
      <c r="I328" s="191"/>
      <c r="L328" s="187"/>
      <c r="M328" s="192"/>
      <c r="N328" s="193"/>
      <c r="O328" s="193"/>
      <c r="P328" s="193"/>
      <c r="Q328" s="193"/>
      <c r="R328" s="193"/>
      <c r="S328" s="193"/>
      <c r="T328" s="194"/>
      <c r="AT328" s="188" t="s">
        <v>135</v>
      </c>
      <c r="AU328" s="188" t="s">
        <v>85</v>
      </c>
      <c r="AV328" s="12" t="s">
        <v>85</v>
      </c>
      <c r="AW328" s="12" t="s">
        <v>36</v>
      </c>
      <c r="AX328" s="12" t="s">
        <v>73</v>
      </c>
      <c r="AY328" s="188" t="s">
        <v>129</v>
      </c>
    </row>
    <row r="329" spans="2:51" s="12" customFormat="1">
      <c r="B329" s="187"/>
      <c r="D329" s="180" t="s">
        <v>135</v>
      </c>
      <c r="E329" s="188" t="s">
        <v>5</v>
      </c>
      <c r="F329" s="189" t="s">
        <v>572</v>
      </c>
      <c r="H329" s="190">
        <v>6.3E-2</v>
      </c>
      <c r="I329" s="191"/>
      <c r="L329" s="187"/>
      <c r="M329" s="192"/>
      <c r="N329" s="193"/>
      <c r="O329" s="193"/>
      <c r="P329" s="193"/>
      <c r="Q329" s="193"/>
      <c r="R329" s="193"/>
      <c r="S329" s="193"/>
      <c r="T329" s="194"/>
      <c r="AT329" s="188" t="s">
        <v>135</v>
      </c>
      <c r="AU329" s="188" t="s">
        <v>85</v>
      </c>
      <c r="AV329" s="12" t="s">
        <v>85</v>
      </c>
      <c r="AW329" s="12" t="s">
        <v>36</v>
      </c>
      <c r="AX329" s="12" t="s">
        <v>73</v>
      </c>
      <c r="AY329" s="188" t="s">
        <v>129</v>
      </c>
    </row>
    <row r="330" spans="2:51" s="12" customFormat="1">
      <c r="B330" s="187"/>
      <c r="D330" s="180" t="s">
        <v>135</v>
      </c>
      <c r="E330" s="188" t="s">
        <v>5</v>
      </c>
      <c r="F330" s="189" t="s">
        <v>573</v>
      </c>
      <c r="H330" s="190">
        <v>0.13</v>
      </c>
      <c r="I330" s="191"/>
      <c r="L330" s="187"/>
      <c r="M330" s="192"/>
      <c r="N330" s="193"/>
      <c r="O330" s="193"/>
      <c r="P330" s="193"/>
      <c r="Q330" s="193"/>
      <c r="R330" s="193"/>
      <c r="S330" s="193"/>
      <c r="T330" s="194"/>
      <c r="AT330" s="188" t="s">
        <v>135</v>
      </c>
      <c r="AU330" s="188" t="s">
        <v>85</v>
      </c>
      <c r="AV330" s="12" t="s">
        <v>85</v>
      </c>
      <c r="AW330" s="12" t="s">
        <v>36</v>
      </c>
      <c r="AX330" s="12" t="s">
        <v>73</v>
      </c>
      <c r="AY330" s="188" t="s">
        <v>129</v>
      </c>
    </row>
    <row r="331" spans="2:51" s="12" customFormat="1">
      <c r="B331" s="187"/>
      <c r="D331" s="180" t="s">
        <v>135</v>
      </c>
      <c r="E331" s="188" t="s">
        <v>5</v>
      </c>
      <c r="F331" s="189" t="s">
        <v>574</v>
      </c>
      <c r="H331" s="190">
        <v>0.158</v>
      </c>
      <c r="I331" s="191"/>
      <c r="L331" s="187"/>
      <c r="M331" s="192"/>
      <c r="N331" s="193"/>
      <c r="O331" s="193"/>
      <c r="P331" s="193"/>
      <c r="Q331" s="193"/>
      <c r="R331" s="193"/>
      <c r="S331" s="193"/>
      <c r="T331" s="194"/>
      <c r="AT331" s="188" t="s">
        <v>135</v>
      </c>
      <c r="AU331" s="188" t="s">
        <v>85</v>
      </c>
      <c r="AV331" s="12" t="s">
        <v>85</v>
      </c>
      <c r="AW331" s="12" t="s">
        <v>36</v>
      </c>
      <c r="AX331" s="12" t="s">
        <v>73</v>
      </c>
      <c r="AY331" s="188" t="s">
        <v>129</v>
      </c>
    </row>
    <row r="332" spans="2:51" s="12" customFormat="1">
      <c r="B332" s="187"/>
      <c r="D332" s="180" t="s">
        <v>135</v>
      </c>
      <c r="E332" s="188" t="s">
        <v>5</v>
      </c>
      <c r="F332" s="189" t="s">
        <v>575</v>
      </c>
      <c r="H332" s="190">
        <v>0.13</v>
      </c>
      <c r="I332" s="191"/>
      <c r="L332" s="187"/>
      <c r="M332" s="192"/>
      <c r="N332" s="193"/>
      <c r="O332" s="193"/>
      <c r="P332" s="193"/>
      <c r="Q332" s="193"/>
      <c r="R332" s="193"/>
      <c r="S332" s="193"/>
      <c r="T332" s="194"/>
      <c r="AT332" s="188" t="s">
        <v>135</v>
      </c>
      <c r="AU332" s="188" t="s">
        <v>85</v>
      </c>
      <c r="AV332" s="12" t="s">
        <v>85</v>
      </c>
      <c r="AW332" s="12" t="s">
        <v>36</v>
      </c>
      <c r="AX332" s="12" t="s">
        <v>73</v>
      </c>
      <c r="AY332" s="188" t="s">
        <v>129</v>
      </c>
    </row>
    <row r="333" spans="2:51" s="12" customFormat="1">
      <c r="B333" s="187"/>
      <c r="D333" s="180" t="s">
        <v>135</v>
      </c>
      <c r="E333" s="188" t="s">
        <v>5</v>
      </c>
      <c r="F333" s="189" t="s">
        <v>576</v>
      </c>
      <c r="H333" s="190">
        <v>0.155</v>
      </c>
      <c r="I333" s="191"/>
      <c r="L333" s="187"/>
      <c r="M333" s="192"/>
      <c r="N333" s="193"/>
      <c r="O333" s="193"/>
      <c r="P333" s="193"/>
      <c r="Q333" s="193"/>
      <c r="R333" s="193"/>
      <c r="S333" s="193"/>
      <c r="T333" s="194"/>
      <c r="AT333" s="188" t="s">
        <v>135</v>
      </c>
      <c r="AU333" s="188" t="s">
        <v>85</v>
      </c>
      <c r="AV333" s="12" t="s">
        <v>85</v>
      </c>
      <c r="AW333" s="12" t="s">
        <v>36</v>
      </c>
      <c r="AX333" s="12" t="s">
        <v>73</v>
      </c>
      <c r="AY333" s="188" t="s">
        <v>129</v>
      </c>
    </row>
    <row r="334" spans="2:51" s="12" customFormat="1">
      <c r="B334" s="187"/>
      <c r="D334" s="180" t="s">
        <v>135</v>
      </c>
      <c r="E334" s="188" t="s">
        <v>5</v>
      </c>
      <c r="F334" s="189" t="s">
        <v>577</v>
      </c>
      <c r="H334" s="190">
        <v>0.09</v>
      </c>
      <c r="I334" s="191"/>
      <c r="L334" s="187"/>
      <c r="M334" s="192"/>
      <c r="N334" s="193"/>
      <c r="O334" s="193"/>
      <c r="P334" s="193"/>
      <c r="Q334" s="193"/>
      <c r="R334" s="193"/>
      <c r="S334" s="193"/>
      <c r="T334" s="194"/>
      <c r="AT334" s="188" t="s">
        <v>135</v>
      </c>
      <c r="AU334" s="188" t="s">
        <v>85</v>
      </c>
      <c r="AV334" s="12" t="s">
        <v>85</v>
      </c>
      <c r="AW334" s="12" t="s">
        <v>36</v>
      </c>
      <c r="AX334" s="12" t="s">
        <v>73</v>
      </c>
      <c r="AY334" s="188" t="s">
        <v>129</v>
      </c>
    </row>
    <row r="335" spans="2:51" s="12" customFormat="1">
      <c r="B335" s="187"/>
      <c r="D335" s="180" t="s">
        <v>135</v>
      </c>
      <c r="E335" s="188" t="s">
        <v>5</v>
      </c>
      <c r="F335" s="189" t="s">
        <v>578</v>
      </c>
      <c r="H335" s="190">
        <v>0.13</v>
      </c>
      <c r="I335" s="191"/>
      <c r="L335" s="187"/>
      <c r="M335" s="192"/>
      <c r="N335" s="193"/>
      <c r="O335" s="193"/>
      <c r="P335" s="193"/>
      <c r="Q335" s="193"/>
      <c r="R335" s="193"/>
      <c r="S335" s="193"/>
      <c r="T335" s="194"/>
      <c r="AT335" s="188" t="s">
        <v>135</v>
      </c>
      <c r="AU335" s="188" t="s">
        <v>85</v>
      </c>
      <c r="AV335" s="12" t="s">
        <v>85</v>
      </c>
      <c r="AW335" s="12" t="s">
        <v>36</v>
      </c>
      <c r="AX335" s="12" t="s">
        <v>73</v>
      </c>
      <c r="AY335" s="188" t="s">
        <v>129</v>
      </c>
    </row>
    <row r="336" spans="2:51" s="12" customFormat="1">
      <c r="B336" s="187"/>
      <c r="D336" s="180" t="s">
        <v>135</v>
      </c>
      <c r="E336" s="188" t="s">
        <v>5</v>
      </c>
      <c r="F336" s="189" t="s">
        <v>579</v>
      </c>
      <c r="H336" s="190">
        <v>0.14399999999999999</v>
      </c>
      <c r="I336" s="191"/>
      <c r="L336" s="187"/>
      <c r="M336" s="192"/>
      <c r="N336" s="193"/>
      <c r="O336" s="193"/>
      <c r="P336" s="193"/>
      <c r="Q336" s="193"/>
      <c r="R336" s="193"/>
      <c r="S336" s="193"/>
      <c r="T336" s="194"/>
      <c r="AT336" s="188" t="s">
        <v>135</v>
      </c>
      <c r="AU336" s="188" t="s">
        <v>85</v>
      </c>
      <c r="AV336" s="12" t="s">
        <v>85</v>
      </c>
      <c r="AW336" s="12" t="s">
        <v>36</v>
      </c>
      <c r="AX336" s="12" t="s">
        <v>73</v>
      </c>
      <c r="AY336" s="188" t="s">
        <v>129</v>
      </c>
    </row>
    <row r="337" spans="2:51" s="12" customFormat="1">
      <c r="B337" s="187"/>
      <c r="D337" s="180" t="s">
        <v>135</v>
      </c>
      <c r="E337" s="188" t="s">
        <v>5</v>
      </c>
      <c r="F337" s="189" t="s">
        <v>580</v>
      </c>
      <c r="H337" s="190">
        <v>0.155</v>
      </c>
      <c r="I337" s="191"/>
      <c r="L337" s="187"/>
      <c r="M337" s="192"/>
      <c r="N337" s="193"/>
      <c r="O337" s="193"/>
      <c r="P337" s="193"/>
      <c r="Q337" s="193"/>
      <c r="R337" s="193"/>
      <c r="S337" s="193"/>
      <c r="T337" s="194"/>
      <c r="AT337" s="188" t="s">
        <v>135</v>
      </c>
      <c r="AU337" s="188" t="s">
        <v>85</v>
      </c>
      <c r="AV337" s="12" t="s">
        <v>85</v>
      </c>
      <c r="AW337" s="12" t="s">
        <v>36</v>
      </c>
      <c r="AX337" s="12" t="s">
        <v>73</v>
      </c>
      <c r="AY337" s="188" t="s">
        <v>129</v>
      </c>
    </row>
    <row r="338" spans="2:51" s="12" customFormat="1">
      <c r="B338" s="187"/>
      <c r="D338" s="180" t="s">
        <v>135</v>
      </c>
      <c r="E338" s="188" t="s">
        <v>5</v>
      </c>
      <c r="F338" s="189" t="s">
        <v>581</v>
      </c>
      <c r="H338" s="190">
        <v>0.14399999999999999</v>
      </c>
      <c r="I338" s="191"/>
      <c r="L338" s="187"/>
      <c r="M338" s="192"/>
      <c r="N338" s="193"/>
      <c r="O338" s="193"/>
      <c r="P338" s="193"/>
      <c r="Q338" s="193"/>
      <c r="R338" s="193"/>
      <c r="S338" s="193"/>
      <c r="T338" s="194"/>
      <c r="AT338" s="188" t="s">
        <v>135</v>
      </c>
      <c r="AU338" s="188" t="s">
        <v>85</v>
      </c>
      <c r="AV338" s="12" t="s">
        <v>85</v>
      </c>
      <c r="AW338" s="12" t="s">
        <v>36</v>
      </c>
      <c r="AX338" s="12" t="s">
        <v>73</v>
      </c>
      <c r="AY338" s="188" t="s">
        <v>129</v>
      </c>
    </row>
    <row r="339" spans="2:51" s="12" customFormat="1">
      <c r="B339" s="187"/>
      <c r="D339" s="180" t="s">
        <v>135</v>
      </c>
      <c r="E339" s="188" t="s">
        <v>5</v>
      </c>
      <c r="F339" s="189" t="s">
        <v>582</v>
      </c>
      <c r="H339" s="190">
        <v>0.155</v>
      </c>
      <c r="I339" s="191"/>
      <c r="L339" s="187"/>
      <c r="M339" s="192"/>
      <c r="N339" s="193"/>
      <c r="O339" s="193"/>
      <c r="P339" s="193"/>
      <c r="Q339" s="193"/>
      <c r="R339" s="193"/>
      <c r="S339" s="193"/>
      <c r="T339" s="194"/>
      <c r="AT339" s="188" t="s">
        <v>135</v>
      </c>
      <c r="AU339" s="188" t="s">
        <v>85</v>
      </c>
      <c r="AV339" s="12" t="s">
        <v>85</v>
      </c>
      <c r="AW339" s="12" t="s">
        <v>36</v>
      </c>
      <c r="AX339" s="12" t="s">
        <v>73</v>
      </c>
      <c r="AY339" s="188" t="s">
        <v>129</v>
      </c>
    </row>
    <row r="340" spans="2:51" s="12" customFormat="1">
      <c r="B340" s="187"/>
      <c r="D340" s="180" t="s">
        <v>135</v>
      </c>
      <c r="E340" s="188" t="s">
        <v>5</v>
      </c>
      <c r="F340" s="189" t="s">
        <v>583</v>
      </c>
      <c r="H340" s="190">
        <v>6.3E-2</v>
      </c>
      <c r="I340" s="191"/>
      <c r="L340" s="187"/>
      <c r="M340" s="192"/>
      <c r="N340" s="193"/>
      <c r="O340" s="193"/>
      <c r="P340" s="193"/>
      <c r="Q340" s="193"/>
      <c r="R340" s="193"/>
      <c r="S340" s="193"/>
      <c r="T340" s="194"/>
      <c r="AT340" s="188" t="s">
        <v>135</v>
      </c>
      <c r="AU340" s="188" t="s">
        <v>85</v>
      </c>
      <c r="AV340" s="12" t="s">
        <v>85</v>
      </c>
      <c r="AW340" s="12" t="s">
        <v>36</v>
      </c>
      <c r="AX340" s="12" t="s">
        <v>73</v>
      </c>
      <c r="AY340" s="188" t="s">
        <v>129</v>
      </c>
    </row>
    <row r="341" spans="2:51" s="12" customFormat="1">
      <c r="B341" s="187"/>
      <c r="D341" s="180" t="s">
        <v>135</v>
      </c>
      <c r="E341" s="188" t="s">
        <v>5</v>
      </c>
      <c r="F341" s="189" t="s">
        <v>584</v>
      </c>
      <c r="H341" s="190">
        <v>6.3E-2</v>
      </c>
      <c r="I341" s="191"/>
      <c r="L341" s="187"/>
      <c r="M341" s="192"/>
      <c r="N341" s="193"/>
      <c r="O341" s="193"/>
      <c r="P341" s="193"/>
      <c r="Q341" s="193"/>
      <c r="R341" s="193"/>
      <c r="S341" s="193"/>
      <c r="T341" s="194"/>
      <c r="AT341" s="188" t="s">
        <v>135</v>
      </c>
      <c r="AU341" s="188" t="s">
        <v>85</v>
      </c>
      <c r="AV341" s="12" t="s">
        <v>85</v>
      </c>
      <c r="AW341" s="12" t="s">
        <v>36</v>
      </c>
      <c r="AX341" s="12" t="s">
        <v>73</v>
      </c>
      <c r="AY341" s="188" t="s">
        <v>129</v>
      </c>
    </row>
    <row r="342" spans="2:51" s="12" customFormat="1">
      <c r="B342" s="187"/>
      <c r="D342" s="180" t="s">
        <v>135</v>
      </c>
      <c r="E342" s="188" t="s">
        <v>5</v>
      </c>
      <c r="F342" s="189" t="s">
        <v>585</v>
      </c>
      <c r="H342" s="190">
        <v>6.3E-2</v>
      </c>
      <c r="I342" s="191"/>
      <c r="L342" s="187"/>
      <c r="M342" s="192"/>
      <c r="N342" s="193"/>
      <c r="O342" s="193"/>
      <c r="P342" s="193"/>
      <c r="Q342" s="193"/>
      <c r="R342" s="193"/>
      <c r="S342" s="193"/>
      <c r="T342" s="194"/>
      <c r="AT342" s="188" t="s">
        <v>135</v>
      </c>
      <c r="AU342" s="188" t="s">
        <v>85</v>
      </c>
      <c r="AV342" s="12" t="s">
        <v>85</v>
      </c>
      <c r="AW342" s="12" t="s">
        <v>36</v>
      </c>
      <c r="AX342" s="12" t="s">
        <v>73</v>
      </c>
      <c r="AY342" s="188" t="s">
        <v>129</v>
      </c>
    </row>
    <row r="343" spans="2:51" s="12" customFormat="1">
      <c r="B343" s="187"/>
      <c r="D343" s="180" t="s">
        <v>135</v>
      </c>
      <c r="E343" s="188" t="s">
        <v>5</v>
      </c>
      <c r="F343" s="189" t="s">
        <v>586</v>
      </c>
      <c r="H343" s="190">
        <v>0.13</v>
      </c>
      <c r="I343" s="191"/>
      <c r="L343" s="187"/>
      <c r="M343" s="192"/>
      <c r="N343" s="193"/>
      <c r="O343" s="193"/>
      <c r="P343" s="193"/>
      <c r="Q343" s="193"/>
      <c r="R343" s="193"/>
      <c r="S343" s="193"/>
      <c r="T343" s="194"/>
      <c r="AT343" s="188" t="s">
        <v>135</v>
      </c>
      <c r="AU343" s="188" t="s">
        <v>85</v>
      </c>
      <c r="AV343" s="12" t="s">
        <v>85</v>
      </c>
      <c r="AW343" s="12" t="s">
        <v>36</v>
      </c>
      <c r="AX343" s="12" t="s">
        <v>73</v>
      </c>
      <c r="AY343" s="188" t="s">
        <v>129</v>
      </c>
    </row>
    <row r="344" spans="2:51" s="12" customFormat="1">
      <c r="B344" s="187"/>
      <c r="D344" s="180" t="s">
        <v>135</v>
      </c>
      <c r="E344" s="188" t="s">
        <v>5</v>
      </c>
      <c r="F344" s="189" t="s">
        <v>587</v>
      </c>
      <c r="H344" s="190">
        <v>6.3E-2</v>
      </c>
      <c r="I344" s="191"/>
      <c r="L344" s="187"/>
      <c r="M344" s="192"/>
      <c r="N344" s="193"/>
      <c r="O344" s="193"/>
      <c r="P344" s="193"/>
      <c r="Q344" s="193"/>
      <c r="R344" s="193"/>
      <c r="S344" s="193"/>
      <c r="T344" s="194"/>
      <c r="AT344" s="188" t="s">
        <v>135</v>
      </c>
      <c r="AU344" s="188" t="s">
        <v>85</v>
      </c>
      <c r="AV344" s="12" t="s">
        <v>85</v>
      </c>
      <c r="AW344" s="12" t="s">
        <v>36</v>
      </c>
      <c r="AX344" s="12" t="s">
        <v>73</v>
      </c>
      <c r="AY344" s="188" t="s">
        <v>129</v>
      </c>
    </row>
    <row r="345" spans="2:51" s="12" customFormat="1">
      <c r="B345" s="187"/>
      <c r="D345" s="180" t="s">
        <v>135</v>
      </c>
      <c r="E345" s="188" t="s">
        <v>5</v>
      </c>
      <c r="F345" s="189" t="s">
        <v>588</v>
      </c>
      <c r="H345" s="190">
        <v>0.13</v>
      </c>
      <c r="I345" s="191"/>
      <c r="L345" s="187"/>
      <c r="M345" s="192"/>
      <c r="N345" s="193"/>
      <c r="O345" s="193"/>
      <c r="P345" s="193"/>
      <c r="Q345" s="193"/>
      <c r="R345" s="193"/>
      <c r="S345" s="193"/>
      <c r="T345" s="194"/>
      <c r="AT345" s="188" t="s">
        <v>135</v>
      </c>
      <c r="AU345" s="188" t="s">
        <v>85</v>
      </c>
      <c r="AV345" s="12" t="s">
        <v>85</v>
      </c>
      <c r="AW345" s="12" t="s">
        <v>36</v>
      </c>
      <c r="AX345" s="12" t="s">
        <v>73</v>
      </c>
      <c r="AY345" s="188" t="s">
        <v>129</v>
      </c>
    </row>
    <row r="346" spans="2:51" s="12" customFormat="1">
      <c r="B346" s="187"/>
      <c r="D346" s="180" t="s">
        <v>135</v>
      </c>
      <c r="E346" s="188" t="s">
        <v>5</v>
      </c>
      <c r="F346" s="189" t="s">
        <v>589</v>
      </c>
      <c r="H346" s="190">
        <v>5.3999999999999999E-2</v>
      </c>
      <c r="I346" s="191"/>
      <c r="L346" s="187"/>
      <c r="M346" s="192"/>
      <c r="N346" s="193"/>
      <c r="O346" s="193"/>
      <c r="P346" s="193"/>
      <c r="Q346" s="193"/>
      <c r="R346" s="193"/>
      <c r="S346" s="193"/>
      <c r="T346" s="194"/>
      <c r="AT346" s="188" t="s">
        <v>135</v>
      </c>
      <c r="AU346" s="188" t="s">
        <v>85</v>
      </c>
      <c r="AV346" s="12" t="s">
        <v>85</v>
      </c>
      <c r="AW346" s="12" t="s">
        <v>36</v>
      </c>
      <c r="AX346" s="12" t="s">
        <v>73</v>
      </c>
      <c r="AY346" s="188" t="s">
        <v>129</v>
      </c>
    </row>
    <row r="347" spans="2:51" s="12" customFormat="1">
      <c r="B347" s="187"/>
      <c r="D347" s="180" t="s">
        <v>135</v>
      </c>
      <c r="E347" s="188" t="s">
        <v>5</v>
      </c>
      <c r="F347" s="189" t="s">
        <v>590</v>
      </c>
      <c r="H347" s="190">
        <v>0.09</v>
      </c>
      <c r="I347" s="191"/>
      <c r="L347" s="187"/>
      <c r="M347" s="192"/>
      <c r="N347" s="193"/>
      <c r="O347" s="193"/>
      <c r="P347" s="193"/>
      <c r="Q347" s="193"/>
      <c r="R347" s="193"/>
      <c r="S347" s="193"/>
      <c r="T347" s="194"/>
      <c r="AT347" s="188" t="s">
        <v>135</v>
      </c>
      <c r="AU347" s="188" t="s">
        <v>85</v>
      </c>
      <c r="AV347" s="12" t="s">
        <v>85</v>
      </c>
      <c r="AW347" s="12" t="s">
        <v>36</v>
      </c>
      <c r="AX347" s="12" t="s">
        <v>73</v>
      </c>
      <c r="AY347" s="188" t="s">
        <v>129</v>
      </c>
    </row>
    <row r="348" spans="2:51" s="12" customFormat="1">
      <c r="B348" s="187"/>
      <c r="D348" s="180" t="s">
        <v>135</v>
      </c>
      <c r="E348" s="188" t="s">
        <v>5</v>
      </c>
      <c r="F348" s="189" t="s">
        <v>589</v>
      </c>
      <c r="H348" s="190">
        <v>5.3999999999999999E-2</v>
      </c>
      <c r="I348" s="191"/>
      <c r="L348" s="187"/>
      <c r="M348" s="192"/>
      <c r="N348" s="193"/>
      <c r="O348" s="193"/>
      <c r="P348" s="193"/>
      <c r="Q348" s="193"/>
      <c r="R348" s="193"/>
      <c r="S348" s="193"/>
      <c r="T348" s="194"/>
      <c r="AT348" s="188" t="s">
        <v>135</v>
      </c>
      <c r="AU348" s="188" t="s">
        <v>85</v>
      </c>
      <c r="AV348" s="12" t="s">
        <v>85</v>
      </c>
      <c r="AW348" s="12" t="s">
        <v>36</v>
      </c>
      <c r="AX348" s="12" t="s">
        <v>73</v>
      </c>
      <c r="AY348" s="188" t="s">
        <v>129</v>
      </c>
    </row>
    <row r="349" spans="2:51" s="12" customFormat="1">
      <c r="B349" s="187"/>
      <c r="D349" s="180" t="s">
        <v>135</v>
      </c>
      <c r="E349" s="188" t="s">
        <v>5</v>
      </c>
      <c r="F349" s="189" t="s">
        <v>591</v>
      </c>
      <c r="H349" s="190">
        <v>0.13</v>
      </c>
      <c r="I349" s="191"/>
      <c r="L349" s="187"/>
      <c r="M349" s="192"/>
      <c r="N349" s="193"/>
      <c r="O349" s="193"/>
      <c r="P349" s="193"/>
      <c r="Q349" s="193"/>
      <c r="R349" s="193"/>
      <c r="S349" s="193"/>
      <c r="T349" s="194"/>
      <c r="AT349" s="188" t="s">
        <v>135</v>
      </c>
      <c r="AU349" s="188" t="s">
        <v>85</v>
      </c>
      <c r="AV349" s="12" t="s">
        <v>85</v>
      </c>
      <c r="AW349" s="12" t="s">
        <v>36</v>
      </c>
      <c r="AX349" s="12" t="s">
        <v>73</v>
      </c>
      <c r="AY349" s="188" t="s">
        <v>129</v>
      </c>
    </row>
    <row r="350" spans="2:51" s="12" customFormat="1">
      <c r="B350" s="187"/>
      <c r="D350" s="180" t="s">
        <v>135</v>
      </c>
      <c r="E350" s="188" t="s">
        <v>5</v>
      </c>
      <c r="F350" s="189" t="s">
        <v>592</v>
      </c>
      <c r="H350" s="190">
        <v>3.5999999999999997E-2</v>
      </c>
      <c r="I350" s="191"/>
      <c r="L350" s="187"/>
      <c r="M350" s="192"/>
      <c r="N350" s="193"/>
      <c r="O350" s="193"/>
      <c r="P350" s="193"/>
      <c r="Q350" s="193"/>
      <c r="R350" s="193"/>
      <c r="S350" s="193"/>
      <c r="T350" s="194"/>
      <c r="AT350" s="188" t="s">
        <v>135</v>
      </c>
      <c r="AU350" s="188" t="s">
        <v>85</v>
      </c>
      <c r="AV350" s="12" t="s">
        <v>85</v>
      </c>
      <c r="AW350" s="12" t="s">
        <v>36</v>
      </c>
      <c r="AX350" s="12" t="s">
        <v>73</v>
      </c>
      <c r="AY350" s="188" t="s">
        <v>129</v>
      </c>
    </row>
    <row r="351" spans="2:51" s="12" customFormat="1">
      <c r="B351" s="187"/>
      <c r="D351" s="180" t="s">
        <v>135</v>
      </c>
      <c r="E351" s="188" t="s">
        <v>5</v>
      </c>
      <c r="F351" s="189" t="s">
        <v>593</v>
      </c>
      <c r="H351" s="190">
        <v>0.13500000000000001</v>
      </c>
      <c r="I351" s="191"/>
      <c r="L351" s="187"/>
      <c r="M351" s="192"/>
      <c r="N351" s="193"/>
      <c r="O351" s="193"/>
      <c r="P351" s="193"/>
      <c r="Q351" s="193"/>
      <c r="R351" s="193"/>
      <c r="S351" s="193"/>
      <c r="T351" s="194"/>
      <c r="AT351" s="188" t="s">
        <v>135</v>
      </c>
      <c r="AU351" s="188" t="s">
        <v>85</v>
      </c>
      <c r="AV351" s="12" t="s">
        <v>85</v>
      </c>
      <c r="AW351" s="12" t="s">
        <v>36</v>
      </c>
      <c r="AX351" s="12" t="s">
        <v>73</v>
      </c>
      <c r="AY351" s="188" t="s">
        <v>129</v>
      </c>
    </row>
    <row r="352" spans="2:51" s="12" customFormat="1">
      <c r="B352" s="187"/>
      <c r="D352" s="180" t="s">
        <v>135</v>
      </c>
      <c r="E352" s="188" t="s">
        <v>5</v>
      </c>
      <c r="F352" s="189" t="s">
        <v>594</v>
      </c>
      <c r="H352" s="190">
        <v>0.13500000000000001</v>
      </c>
      <c r="I352" s="191"/>
      <c r="L352" s="187"/>
      <c r="M352" s="192"/>
      <c r="N352" s="193"/>
      <c r="O352" s="193"/>
      <c r="P352" s="193"/>
      <c r="Q352" s="193"/>
      <c r="R352" s="193"/>
      <c r="S352" s="193"/>
      <c r="T352" s="194"/>
      <c r="AT352" s="188" t="s">
        <v>135</v>
      </c>
      <c r="AU352" s="188" t="s">
        <v>85</v>
      </c>
      <c r="AV352" s="12" t="s">
        <v>85</v>
      </c>
      <c r="AW352" s="12" t="s">
        <v>36</v>
      </c>
      <c r="AX352" s="12" t="s">
        <v>73</v>
      </c>
      <c r="AY352" s="188" t="s">
        <v>129</v>
      </c>
    </row>
    <row r="353" spans="2:51" s="12" customFormat="1">
      <c r="B353" s="187"/>
      <c r="D353" s="180" t="s">
        <v>135</v>
      </c>
      <c r="E353" s="188" t="s">
        <v>5</v>
      </c>
      <c r="F353" s="189" t="s">
        <v>595</v>
      </c>
      <c r="H353" s="190">
        <v>0.02</v>
      </c>
      <c r="I353" s="191"/>
      <c r="L353" s="187"/>
      <c r="M353" s="192"/>
      <c r="N353" s="193"/>
      <c r="O353" s="193"/>
      <c r="P353" s="193"/>
      <c r="Q353" s="193"/>
      <c r="R353" s="193"/>
      <c r="S353" s="193"/>
      <c r="T353" s="194"/>
      <c r="AT353" s="188" t="s">
        <v>135</v>
      </c>
      <c r="AU353" s="188" t="s">
        <v>85</v>
      </c>
      <c r="AV353" s="12" t="s">
        <v>85</v>
      </c>
      <c r="AW353" s="12" t="s">
        <v>36</v>
      </c>
      <c r="AX353" s="12" t="s">
        <v>73</v>
      </c>
      <c r="AY353" s="188" t="s">
        <v>129</v>
      </c>
    </row>
    <row r="354" spans="2:51" s="12" customFormat="1">
      <c r="B354" s="187"/>
      <c r="D354" s="180" t="s">
        <v>135</v>
      </c>
      <c r="E354" s="188" t="s">
        <v>5</v>
      </c>
      <c r="F354" s="189" t="s">
        <v>596</v>
      </c>
      <c r="H354" s="190">
        <v>0.13500000000000001</v>
      </c>
      <c r="I354" s="191"/>
      <c r="L354" s="187"/>
      <c r="M354" s="192"/>
      <c r="N354" s="193"/>
      <c r="O354" s="193"/>
      <c r="P354" s="193"/>
      <c r="Q354" s="193"/>
      <c r="R354" s="193"/>
      <c r="S354" s="193"/>
      <c r="T354" s="194"/>
      <c r="AT354" s="188" t="s">
        <v>135</v>
      </c>
      <c r="AU354" s="188" t="s">
        <v>85</v>
      </c>
      <c r="AV354" s="12" t="s">
        <v>85</v>
      </c>
      <c r="AW354" s="12" t="s">
        <v>36</v>
      </c>
      <c r="AX354" s="12" t="s">
        <v>73</v>
      </c>
      <c r="AY354" s="188" t="s">
        <v>129</v>
      </c>
    </row>
    <row r="355" spans="2:51" s="12" customFormat="1">
      <c r="B355" s="187"/>
      <c r="D355" s="180" t="s">
        <v>135</v>
      </c>
      <c r="E355" s="188" t="s">
        <v>5</v>
      </c>
      <c r="F355" s="189" t="s">
        <v>597</v>
      </c>
      <c r="H355" s="190">
        <v>0.13</v>
      </c>
      <c r="I355" s="191"/>
      <c r="L355" s="187"/>
      <c r="M355" s="192"/>
      <c r="N355" s="193"/>
      <c r="O355" s="193"/>
      <c r="P355" s="193"/>
      <c r="Q355" s="193"/>
      <c r="R355" s="193"/>
      <c r="S355" s="193"/>
      <c r="T355" s="194"/>
      <c r="AT355" s="188" t="s">
        <v>135</v>
      </c>
      <c r="AU355" s="188" t="s">
        <v>85</v>
      </c>
      <c r="AV355" s="12" t="s">
        <v>85</v>
      </c>
      <c r="AW355" s="12" t="s">
        <v>36</v>
      </c>
      <c r="AX355" s="12" t="s">
        <v>73</v>
      </c>
      <c r="AY355" s="188" t="s">
        <v>129</v>
      </c>
    </row>
    <row r="356" spans="2:51" s="12" customFormat="1">
      <c r="B356" s="187"/>
      <c r="D356" s="180" t="s">
        <v>135</v>
      </c>
      <c r="E356" s="188" t="s">
        <v>5</v>
      </c>
      <c r="F356" s="189" t="s">
        <v>598</v>
      </c>
      <c r="H356" s="190">
        <v>7.1999999999999995E-2</v>
      </c>
      <c r="I356" s="191"/>
      <c r="L356" s="187"/>
      <c r="M356" s="192"/>
      <c r="N356" s="193"/>
      <c r="O356" s="193"/>
      <c r="P356" s="193"/>
      <c r="Q356" s="193"/>
      <c r="R356" s="193"/>
      <c r="S356" s="193"/>
      <c r="T356" s="194"/>
      <c r="AT356" s="188" t="s">
        <v>135</v>
      </c>
      <c r="AU356" s="188" t="s">
        <v>85</v>
      </c>
      <c r="AV356" s="12" t="s">
        <v>85</v>
      </c>
      <c r="AW356" s="12" t="s">
        <v>36</v>
      </c>
      <c r="AX356" s="12" t="s">
        <v>73</v>
      </c>
      <c r="AY356" s="188" t="s">
        <v>129</v>
      </c>
    </row>
    <row r="357" spans="2:51" s="12" customFormat="1">
      <c r="B357" s="187"/>
      <c r="D357" s="180" t="s">
        <v>135</v>
      </c>
      <c r="E357" s="188" t="s">
        <v>5</v>
      </c>
      <c r="F357" s="189" t="s">
        <v>599</v>
      </c>
      <c r="H357" s="190">
        <v>4.9000000000000002E-2</v>
      </c>
      <c r="I357" s="191"/>
      <c r="L357" s="187"/>
      <c r="M357" s="192"/>
      <c r="N357" s="193"/>
      <c r="O357" s="193"/>
      <c r="P357" s="193"/>
      <c r="Q357" s="193"/>
      <c r="R357" s="193"/>
      <c r="S357" s="193"/>
      <c r="T357" s="194"/>
      <c r="AT357" s="188" t="s">
        <v>135</v>
      </c>
      <c r="AU357" s="188" t="s">
        <v>85</v>
      </c>
      <c r="AV357" s="12" t="s">
        <v>85</v>
      </c>
      <c r="AW357" s="12" t="s">
        <v>36</v>
      </c>
      <c r="AX357" s="12" t="s">
        <v>73</v>
      </c>
      <c r="AY357" s="188" t="s">
        <v>129</v>
      </c>
    </row>
    <row r="358" spans="2:51" s="12" customFormat="1">
      <c r="B358" s="187"/>
      <c r="D358" s="180" t="s">
        <v>135</v>
      </c>
      <c r="E358" s="188" t="s">
        <v>5</v>
      </c>
      <c r="F358" s="189" t="s">
        <v>600</v>
      </c>
      <c r="H358" s="190">
        <v>3.5999999999999997E-2</v>
      </c>
      <c r="I358" s="191"/>
      <c r="L358" s="187"/>
      <c r="M358" s="192"/>
      <c r="N358" s="193"/>
      <c r="O358" s="193"/>
      <c r="P358" s="193"/>
      <c r="Q358" s="193"/>
      <c r="R358" s="193"/>
      <c r="S358" s="193"/>
      <c r="T358" s="194"/>
      <c r="AT358" s="188" t="s">
        <v>135</v>
      </c>
      <c r="AU358" s="188" t="s">
        <v>85</v>
      </c>
      <c r="AV358" s="12" t="s">
        <v>85</v>
      </c>
      <c r="AW358" s="12" t="s">
        <v>36</v>
      </c>
      <c r="AX358" s="12" t="s">
        <v>73</v>
      </c>
      <c r="AY358" s="188" t="s">
        <v>129</v>
      </c>
    </row>
    <row r="359" spans="2:51" s="12" customFormat="1">
      <c r="B359" s="187"/>
      <c r="D359" s="180" t="s">
        <v>135</v>
      </c>
      <c r="E359" s="188" t="s">
        <v>5</v>
      </c>
      <c r="F359" s="189" t="s">
        <v>601</v>
      </c>
      <c r="H359" s="190">
        <v>7.1999999999999995E-2</v>
      </c>
      <c r="I359" s="191"/>
      <c r="L359" s="187"/>
      <c r="M359" s="192"/>
      <c r="N359" s="193"/>
      <c r="O359" s="193"/>
      <c r="P359" s="193"/>
      <c r="Q359" s="193"/>
      <c r="R359" s="193"/>
      <c r="S359" s="193"/>
      <c r="T359" s="194"/>
      <c r="AT359" s="188" t="s">
        <v>135</v>
      </c>
      <c r="AU359" s="188" t="s">
        <v>85</v>
      </c>
      <c r="AV359" s="12" t="s">
        <v>85</v>
      </c>
      <c r="AW359" s="12" t="s">
        <v>36</v>
      </c>
      <c r="AX359" s="12" t="s">
        <v>73</v>
      </c>
      <c r="AY359" s="188" t="s">
        <v>129</v>
      </c>
    </row>
    <row r="360" spans="2:51" s="12" customFormat="1">
      <c r="B360" s="187"/>
      <c r="D360" s="180" t="s">
        <v>135</v>
      </c>
      <c r="E360" s="188" t="s">
        <v>5</v>
      </c>
      <c r="F360" s="189" t="s">
        <v>602</v>
      </c>
      <c r="H360" s="190">
        <v>0.14299999999999999</v>
      </c>
      <c r="I360" s="191"/>
      <c r="L360" s="187"/>
      <c r="M360" s="192"/>
      <c r="N360" s="193"/>
      <c r="O360" s="193"/>
      <c r="P360" s="193"/>
      <c r="Q360" s="193"/>
      <c r="R360" s="193"/>
      <c r="S360" s="193"/>
      <c r="T360" s="194"/>
      <c r="AT360" s="188" t="s">
        <v>135</v>
      </c>
      <c r="AU360" s="188" t="s">
        <v>85</v>
      </c>
      <c r="AV360" s="12" t="s">
        <v>85</v>
      </c>
      <c r="AW360" s="12" t="s">
        <v>36</v>
      </c>
      <c r="AX360" s="12" t="s">
        <v>73</v>
      </c>
      <c r="AY360" s="188" t="s">
        <v>129</v>
      </c>
    </row>
    <row r="361" spans="2:51" s="12" customFormat="1">
      <c r="B361" s="187"/>
      <c r="D361" s="180" t="s">
        <v>135</v>
      </c>
      <c r="E361" s="188" t="s">
        <v>5</v>
      </c>
      <c r="F361" s="189" t="s">
        <v>603</v>
      </c>
      <c r="H361" s="190">
        <v>0.108</v>
      </c>
      <c r="I361" s="191"/>
      <c r="L361" s="187"/>
      <c r="M361" s="192"/>
      <c r="N361" s="193"/>
      <c r="O361" s="193"/>
      <c r="P361" s="193"/>
      <c r="Q361" s="193"/>
      <c r="R361" s="193"/>
      <c r="S361" s="193"/>
      <c r="T361" s="194"/>
      <c r="AT361" s="188" t="s">
        <v>135</v>
      </c>
      <c r="AU361" s="188" t="s">
        <v>85</v>
      </c>
      <c r="AV361" s="12" t="s">
        <v>85</v>
      </c>
      <c r="AW361" s="12" t="s">
        <v>36</v>
      </c>
      <c r="AX361" s="12" t="s">
        <v>73</v>
      </c>
      <c r="AY361" s="188" t="s">
        <v>129</v>
      </c>
    </row>
    <row r="362" spans="2:51" s="12" customFormat="1">
      <c r="B362" s="187"/>
      <c r="D362" s="180" t="s">
        <v>135</v>
      </c>
      <c r="E362" s="188" t="s">
        <v>5</v>
      </c>
      <c r="F362" s="189" t="s">
        <v>604</v>
      </c>
      <c r="H362" s="190">
        <v>0.108</v>
      </c>
      <c r="I362" s="191"/>
      <c r="L362" s="187"/>
      <c r="M362" s="192"/>
      <c r="N362" s="193"/>
      <c r="O362" s="193"/>
      <c r="P362" s="193"/>
      <c r="Q362" s="193"/>
      <c r="R362" s="193"/>
      <c r="S362" s="193"/>
      <c r="T362" s="194"/>
      <c r="AT362" s="188" t="s">
        <v>135</v>
      </c>
      <c r="AU362" s="188" t="s">
        <v>85</v>
      </c>
      <c r="AV362" s="12" t="s">
        <v>85</v>
      </c>
      <c r="AW362" s="12" t="s">
        <v>36</v>
      </c>
      <c r="AX362" s="12" t="s">
        <v>73</v>
      </c>
      <c r="AY362" s="188" t="s">
        <v>129</v>
      </c>
    </row>
    <row r="363" spans="2:51" s="12" customFormat="1">
      <c r="B363" s="187"/>
      <c r="D363" s="180" t="s">
        <v>135</v>
      </c>
      <c r="E363" s="188" t="s">
        <v>5</v>
      </c>
      <c r="F363" s="189" t="s">
        <v>605</v>
      </c>
      <c r="H363" s="190">
        <v>0.108</v>
      </c>
      <c r="I363" s="191"/>
      <c r="L363" s="187"/>
      <c r="M363" s="192"/>
      <c r="N363" s="193"/>
      <c r="O363" s="193"/>
      <c r="P363" s="193"/>
      <c r="Q363" s="193"/>
      <c r="R363" s="193"/>
      <c r="S363" s="193"/>
      <c r="T363" s="194"/>
      <c r="AT363" s="188" t="s">
        <v>135</v>
      </c>
      <c r="AU363" s="188" t="s">
        <v>85</v>
      </c>
      <c r="AV363" s="12" t="s">
        <v>85</v>
      </c>
      <c r="AW363" s="12" t="s">
        <v>36</v>
      </c>
      <c r="AX363" s="12" t="s">
        <v>73</v>
      </c>
      <c r="AY363" s="188" t="s">
        <v>129</v>
      </c>
    </row>
    <row r="364" spans="2:51" s="12" customFormat="1">
      <c r="B364" s="187"/>
      <c r="D364" s="180" t="s">
        <v>135</v>
      </c>
      <c r="E364" s="188" t="s">
        <v>5</v>
      </c>
      <c r="F364" s="189" t="s">
        <v>606</v>
      </c>
      <c r="H364" s="190">
        <v>5.3999999999999999E-2</v>
      </c>
      <c r="I364" s="191"/>
      <c r="L364" s="187"/>
      <c r="M364" s="192"/>
      <c r="N364" s="193"/>
      <c r="O364" s="193"/>
      <c r="P364" s="193"/>
      <c r="Q364" s="193"/>
      <c r="R364" s="193"/>
      <c r="S364" s="193"/>
      <c r="T364" s="194"/>
      <c r="AT364" s="188" t="s">
        <v>135</v>
      </c>
      <c r="AU364" s="188" t="s">
        <v>85</v>
      </c>
      <c r="AV364" s="12" t="s">
        <v>85</v>
      </c>
      <c r="AW364" s="12" t="s">
        <v>36</v>
      </c>
      <c r="AX364" s="12" t="s">
        <v>73</v>
      </c>
      <c r="AY364" s="188" t="s">
        <v>129</v>
      </c>
    </row>
    <row r="365" spans="2:51" s="12" customFormat="1">
      <c r="B365" s="187"/>
      <c r="D365" s="180" t="s">
        <v>135</v>
      </c>
      <c r="E365" s="188" t="s">
        <v>5</v>
      </c>
      <c r="F365" s="189" t="s">
        <v>607</v>
      </c>
      <c r="H365" s="190">
        <v>0.24</v>
      </c>
      <c r="I365" s="191"/>
      <c r="L365" s="187"/>
      <c r="M365" s="192"/>
      <c r="N365" s="193"/>
      <c r="O365" s="193"/>
      <c r="P365" s="193"/>
      <c r="Q365" s="193"/>
      <c r="R365" s="193"/>
      <c r="S365" s="193"/>
      <c r="T365" s="194"/>
      <c r="AT365" s="188" t="s">
        <v>135</v>
      </c>
      <c r="AU365" s="188" t="s">
        <v>85</v>
      </c>
      <c r="AV365" s="12" t="s">
        <v>85</v>
      </c>
      <c r="AW365" s="12" t="s">
        <v>36</v>
      </c>
      <c r="AX365" s="12" t="s">
        <v>73</v>
      </c>
      <c r="AY365" s="188" t="s">
        <v>129</v>
      </c>
    </row>
    <row r="366" spans="2:51" s="12" customFormat="1">
      <c r="B366" s="187"/>
      <c r="D366" s="180" t="s">
        <v>135</v>
      </c>
      <c r="E366" s="188" t="s">
        <v>5</v>
      </c>
      <c r="F366" s="189" t="s">
        <v>608</v>
      </c>
      <c r="H366" s="190">
        <v>5.3999999999999999E-2</v>
      </c>
      <c r="I366" s="191"/>
      <c r="L366" s="187"/>
      <c r="M366" s="192"/>
      <c r="N366" s="193"/>
      <c r="O366" s="193"/>
      <c r="P366" s="193"/>
      <c r="Q366" s="193"/>
      <c r="R366" s="193"/>
      <c r="S366" s="193"/>
      <c r="T366" s="194"/>
      <c r="AT366" s="188" t="s">
        <v>135</v>
      </c>
      <c r="AU366" s="188" t="s">
        <v>85</v>
      </c>
      <c r="AV366" s="12" t="s">
        <v>85</v>
      </c>
      <c r="AW366" s="12" t="s">
        <v>36</v>
      </c>
      <c r="AX366" s="12" t="s">
        <v>73</v>
      </c>
      <c r="AY366" s="188" t="s">
        <v>129</v>
      </c>
    </row>
    <row r="367" spans="2:51" s="12" customFormat="1">
      <c r="B367" s="187"/>
      <c r="D367" s="180" t="s">
        <v>135</v>
      </c>
      <c r="E367" s="188" t="s">
        <v>5</v>
      </c>
      <c r="F367" s="189" t="s">
        <v>609</v>
      </c>
      <c r="H367" s="190">
        <v>5.3999999999999999E-2</v>
      </c>
      <c r="I367" s="191"/>
      <c r="L367" s="187"/>
      <c r="M367" s="192"/>
      <c r="N367" s="193"/>
      <c r="O367" s="193"/>
      <c r="P367" s="193"/>
      <c r="Q367" s="193"/>
      <c r="R367" s="193"/>
      <c r="S367" s="193"/>
      <c r="T367" s="194"/>
      <c r="AT367" s="188" t="s">
        <v>135</v>
      </c>
      <c r="AU367" s="188" t="s">
        <v>85</v>
      </c>
      <c r="AV367" s="12" t="s">
        <v>85</v>
      </c>
      <c r="AW367" s="12" t="s">
        <v>36</v>
      </c>
      <c r="AX367" s="12" t="s">
        <v>73</v>
      </c>
      <c r="AY367" s="188" t="s">
        <v>129</v>
      </c>
    </row>
    <row r="368" spans="2:51" s="12" customFormat="1">
      <c r="B368" s="187"/>
      <c r="D368" s="180" t="s">
        <v>135</v>
      </c>
      <c r="E368" s="188" t="s">
        <v>5</v>
      </c>
      <c r="F368" s="189" t="s">
        <v>610</v>
      </c>
      <c r="H368" s="190">
        <v>0.14000000000000001</v>
      </c>
      <c r="I368" s="191"/>
      <c r="L368" s="187"/>
      <c r="M368" s="192"/>
      <c r="N368" s="193"/>
      <c r="O368" s="193"/>
      <c r="P368" s="193"/>
      <c r="Q368" s="193"/>
      <c r="R368" s="193"/>
      <c r="S368" s="193"/>
      <c r="T368" s="194"/>
      <c r="AT368" s="188" t="s">
        <v>135</v>
      </c>
      <c r="AU368" s="188" t="s">
        <v>85</v>
      </c>
      <c r="AV368" s="12" t="s">
        <v>85</v>
      </c>
      <c r="AW368" s="12" t="s">
        <v>36</v>
      </c>
      <c r="AX368" s="12" t="s">
        <v>73</v>
      </c>
      <c r="AY368" s="188" t="s">
        <v>129</v>
      </c>
    </row>
    <row r="369" spans="2:51" s="12" customFormat="1">
      <c r="B369" s="187"/>
      <c r="D369" s="180" t="s">
        <v>135</v>
      </c>
      <c r="E369" s="188" t="s">
        <v>5</v>
      </c>
      <c r="F369" s="189" t="s">
        <v>611</v>
      </c>
      <c r="H369" s="190">
        <v>9.6000000000000002E-2</v>
      </c>
      <c r="I369" s="191"/>
      <c r="L369" s="187"/>
      <c r="M369" s="192"/>
      <c r="N369" s="193"/>
      <c r="O369" s="193"/>
      <c r="P369" s="193"/>
      <c r="Q369" s="193"/>
      <c r="R369" s="193"/>
      <c r="S369" s="193"/>
      <c r="T369" s="194"/>
      <c r="AT369" s="188" t="s">
        <v>135</v>
      </c>
      <c r="AU369" s="188" t="s">
        <v>85</v>
      </c>
      <c r="AV369" s="12" t="s">
        <v>85</v>
      </c>
      <c r="AW369" s="12" t="s">
        <v>36</v>
      </c>
      <c r="AX369" s="12" t="s">
        <v>73</v>
      </c>
      <c r="AY369" s="188" t="s">
        <v>129</v>
      </c>
    </row>
    <row r="370" spans="2:51" s="12" customFormat="1">
      <c r="B370" s="187"/>
      <c r="D370" s="180" t="s">
        <v>135</v>
      </c>
      <c r="E370" s="188" t="s">
        <v>5</v>
      </c>
      <c r="F370" s="189" t="s">
        <v>612</v>
      </c>
      <c r="H370" s="190">
        <v>5.3999999999999999E-2</v>
      </c>
      <c r="I370" s="191"/>
      <c r="L370" s="187"/>
      <c r="M370" s="192"/>
      <c r="N370" s="193"/>
      <c r="O370" s="193"/>
      <c r="P370" s="193"/>
      <c r="Q370" s="193"/>
      <c r="R370" s="193"/>
      <c r="S370" s="193"/>
      <c r="T370" s="194"/>
      <c r="AT370" s="188" t="s">
        <v>135</v>
      </c>
      <c r="AU370" s="188" t="s">
        <v>85</v>
      </c>
      <c r="AV370" s="12" t="s">
        <v>85</v>
      </c>
      <c r="AW370" s="12" t="s">
        <v>36</v>
      </c>
      <c r="AX370" s="12" t="s">
        <v>73</v>
      </c>
      <c r="AY370" s="188" t="s">
        <v>129</v>
      </c>
    </row>
    <row r="371" spans="2:51" s="12" customFormat="1">
      <c r="B371" s="187"/>
      <c r="D371" s="180" t="s">
        <v>135</v>
      </c>
      <c r="E371" s="188" t="s">
        <v>5</v>
      </c>
      <c r="F371" s="189" t="s">
        <v>613</v>
      </c>
      <c r="H371" s="190">
        <v>0.14000000000000001</v>
      </c>
      <c r="I371" s="191"/>
      <c r="L371" s="187"/>
      <c r="M371" s="192"/>
      <c r="N371" s="193"/>
      <c r="O371" s="193"/>
      <c r="P371" s="193"/>
      <c r="Q371" s="193"/>
      <c r="R371" s="193"/>
      <c r="S371" s="193"/>
      <c r="T371" s="194"/>
      <c r="AT371" s="188" t="s">
        <v>135</v>
      </c>
      <c r="AU371" s="188" t="s">
        <v>85</v>
      </c>
      <c r="AV371" s="12" t="s">
        <v>85</v>
      </c>
      <c r="AW371" s="12" t="s">
        <v>36</v>
      </c>
      <c r="AX371" s="12" t="s">
        <v>73</v>
      </c>
      <c r="AY371" s="188" t="s">
        <v>129</v>
      </c>
    </row>
    <row r="372" spans="2:51" s="12" customFormat="1">
      <c r="B372" s="187"/>
      <c r="D372" s="180" t="s">
        <v>135</v>
      </c>
      <c r="E372" s="188" t="s">
        <v>5</v>
      </c>
      <c r="F372" s="189" t="s">
        <v>614</v>
      </c>
      <c r="H372" s="190">
        <v>0.20200000000000001</v>
      </c>
      <c r="I372" s="191"/>
      <c r="L372" s="187"/>
      <c r="M372" s="192"/>
      <c r="N372" s="193"/>
      <c r="O372" s="193"/>
      <c r="P372" s="193"/>
      <c r="Q372" s="193"/>
      <c r="R372" s="193"/>
      <c r="S372" s="193"/>
      <c r="T372" s="194"/>
      <c r="AT372" s="188" t="s">
        <v>135</v>
      </c>
      <c r="AU372" s="188" t="s">
        <v>85</v>
      </c>
      <c r="AV372" s="12" t="s">
        <v>85</v>
      </c>
      <c r="AW372" s="12" t="s">
        <v>36</v>
      </c>
      <c r="AX372" s="12" t="s">
        <v>73</v>
      </c>
      <c r="AY372" s="188" t="s">
        <v>129</v>
      </c>
    </row>
    <row r="373" spans="2:51" s="12" customFormat="1">
      <c r="B373" s="187"/>
      <c r="D373" s="180" t="s">
        <v>135</v>
      </c>
      <c r="E373" s="188" t="s">
        <v>5</v>
      </c>
      <c r="F373" s="189" t="s">
        <v>615</v>
      </c>
      <c r="H373" s="190">
        <v>4.4999999999999998E-2</v>
      </c>
      <c r="I373" s="191"/>
      <c r="L373" s="187"/>
      <c r="M373" s="192"/>
      <c r="N373" s="193"/>
      <c r="O373" s="193"/>
      <c r="P373" s="193"/>
      <c r="Q373" s="193"/>
      <c r="R373" s="193"/>
      <c r="S373" s="193"/>
      <c r="T373" s="194"/>
      <c r="AT373" s="188" t="s">
        <v>135</v>
      </c>
      <c r="AU373" s="188" t="s">
        <v>85</v>
      </c>
      <c r="AV373" s="12" t="s">
        <v>85</v>
      </c>
      <c r="AW373" s="12" t="s">
        <v>36</v>
      </c>
      <c r="AX373" s="12" t="s">
        <v>73</v>
      </c>
      <c r="AY373" s="188" t="s">
        <v>129</v>
      </c>
    </row>
    <row r="374" spans="2:51" s="12" customFormat="1">
      <c r="B374" s="187"/>
      <c r="D374" s="180" t="s">
        <v>135</v>
      </c>
      <c r="E374" s="188" t="s">
        <v>5</v>
      </c>
      <c r="F374" s="189" t="s">
        <v>616</v>
      </c>
      <c r="H374" s="190">
        <v>6.7000000000000004E-2</v>
      </c>
      <c r="I374" s="191"/>
      <c r="L374" s="187"/>
      <c r="M374" s="192"/>
      <c r="N374" s="193"/>
      <c r="O374" s="193"/>
      <c r="P374" s="193"/>
      <c r="Q374" s="193"/>
      <c r="R374" s="193"/>
      <c r="S374" s="193"/>
      <c r="T374" s="194"/>
      <c r="AT374" s="188" t="s">
        <v>135</v>
      </c>
      <c r="AU374" s="188" t="s">
        <v>85</v>
      </c>
      <c r="AV374" s="12" t="s">
        <v>85</v>
      </c>
      <c r="AW374" s="12" t="s">
        <v>36</v>
      </c>
      <c r="AX374" s="12" t="s">
        <v>73</v>
      </c>
      <c r="AY374" s="188" t="s">
        <v>129</v>
      </c>
    </row>
    <row r="375" spans="2:51" s="12" customFormat="1">
      <c r="B375" s="187"/>
      <c r="D375" s="180" t="s">
        <v>135</v>
      </c>
      <c r="E375" s="188" t="s">
        <v>5</v>
      </c>
      <c r="F375" s="189" t="s">
        <v>617</v>
      </c>
      <c r="H375" s="190">
        <v>0.108</v>
      </c>
      <c r="I375" s="191"/>
      <c r="L375" s="187"/>
      <c r="M375" s="192"/>
      <c r="N375" s="193"/>
      <c r="O375" s="193"/>
      <c r="P375" s="193"/>
      <c r="Q375" s="193"/>
      <c r="R375" s="193"/>
      <c r="S375" s="193"/>
      <c r="T375" s="194"/>
      <c r="AT375" s="188" t="s">
        <v>135</v>
      </c>
      <c r="AU375" s="188" t="s">
        <v>85</v>
      </c>
      <c r="AV375" s="12" t="s">
        <v>85</v>
      </c>
      <c r="AW375" s="12" t="s">
        <v>36</v>
      </c>
      <c r="AX375" s="12" t="s">
        <v>73</v>
      </c>
      <c r="AY375" s="188" t="s">
        <v>129</v>
      </c>
    </row>
    <row r="376" spans="2:51" s="12" customFormat="1">
      <c r="B376" s="187"/>
      <c r="D376" s="180" t="s">
        <v>135</v>
      </c>
      <c r="E376" s="188" t="s">
        <v>5</v>
      </c>
      <c r="F376" s="189" t="s">
        <v>618</v>
      </c>
      <c r="H376" s="190">
        <v>8.1000000000000003E-2</v>
      </c>
      <c r="I376" s="191"/>
      <c r="L376" s="187"/>
      <c r="M376" s="192"/>
      <c r="N376" s="193"/>
      <c r="O376" s="193"/>
      <c r="P376" s="193"/>
      <c r="Q376" s="193"/>
      <c r="R376" s="193"/>
      <c r="S376" s="193"/>
      <c r="T376" s="194"/>
      <c r="AT376" s="188" t="s">
        <v>135</v>
      </c>
      <c r="AU376" s="188" t="s">
        <v>85</v>
      </c>
      <c r="AV376" s="12" t="s">
        <v>85</v>
      </c>
      <c r="AW376" s="12" t="s">
        <v>36</v>
      </c>
      <c r="AX376" s="12" t="s">
        <v>73</v>
      </c>
      <c r="AY376" s="188" t="s">
        <v>129</v>
      </c>
    </row>
    <row r="377" spans="2:51" s="12" customFormat="1">
      <c r="B377" s="187"/>
      <c r="D377" s="180" t="s">
        <v>135</v>
      </c>
      <c r="E377" s="188" t="s">
        <v>5</v>
      </c>
      <c r="F377" s="189" t="s">
        <v>619</v>
      </c>
      <c r="H377" s="190">
        <v>1.238</v>
      </c>
      <c r="I377" s="191"/>
      <c r="L377" s="187"/>
      <c r="M377" s="192"/>
      <c r="N377" s="193"/>
      <c r="O377" s="193"/>
      <c r="P377" s="193"/>
      <c r="Q377" s="193"/>
      <c r="R377" s="193"/>
      <c r="S377" s="193"/>
      <c r="T377" s="194"/>
      <c r="AT377" s="188" t="s">
        <v>135</v>
      </c>
      <c r="AU377" s="188" t="s">
        <v>85</v>
      </c>
      <c r="AV377" s="12" t="s">
        <v>85</v>
      </c>
      <c r="AW377" s="12" t="s">
        <v>36</v>
      </c>
      <c r="AX377" s="12" t="s">
        <v>73</v>
      </c>
      <c r="AY377" s="188" t="s">
        <v>129</v>
      </c>
    </row>
    <row r="378" spans="2:51" s="12" customFormat="1">
      <c r="B378" s="187"/>
      <c r="D378" s="180" t="s">
        <v>135</v>
      </c>
      <c r="E378" s="188" t="s">
        <v>5</v>
      </c>
      <c r="F378" s="189" t="s">
        <v>620</v>
      </c>
      <c r="H378" s="190">
        <v>3.12</v>
      </c>
      <c r="I378" s="191"/>
      <c r="L378" s="187"/>
      <c r="M378" s="192"/>
      <c r="N378" s="193"/>
      <c r="O378" s="193"/>
      <c r="P378" s="193"/>
      <c r="Q378" s="193"/>
      <c r="R378" s="193"/>
      <c r="S378" s="193"/>
      <c r="T378" s="194"/>
      <c r="AT378" s="188" t="s">
        <v>135</v>
      </c>
      <c r="AU378" s="188" t="s">
        <v>85</v>
      </c>
      <c r="AV378" s="12" t="s">
        <v>85</v>
      </c>
      <c r="AW378" s="12" t="s">
        <v>36</v>
      </c>
      <c r="AX378" s="12" t="s">
        <v>73</v>
      </c>
      <c r="AY378" s="188" t="s">
        <v>129</v>
      </c>
    </row>
    <row r="379" spans="2:51" s="12" customFormat="1">
      <c r="B379" s="187"/>
      <c r="D379" s="180" t="s">
        <v>135</v>
      </c>
      <c r="E379" s="188" t="s">
        <v>5</v>
      </c>
      <c r="F379" s="189" t="s">
        <v>621</v>
      </c>
      <c r="H379" s="190">
        <v>11.688000000000001</v>
      </c>
      <c r="I379" s="191"/>
      <c r="L379" s="187"/>
      <c r="M379" s="192"/>
      <c r="N379" s="193"/>
      <c r="O379" s="193"/>
      <c r="P379" s="193"/>
      <c r="Q379" s="193"/>
      <c r="R379" s="193"/>
      <c r="S379" s="193"/>
      <c r="T379" s="194"/>
      <c r="AT379" s="188" t="s">
        <v>135</v>
      </c>
      <c r="AU379" s="188" t="s">
        <v>85</v>
      </c>
      <c r="AV379" s="12" t="s">
        <v>85</v>
      </c>
      <c r="AW379" s="12" t="s">
        <v>36</v>
      </c>
      <c r="AX379" s="12" t="s">
        <v>73</v>
      </c>
      <c r="AY379" s="188" t="s">
        <v>129</v>
      </c>
    </row>
    <row r="380" spans="2:51" s="12" customFormat="1">
      <c r="B380" s="187"/>
      <c r="D380" s="180" t="s">
        <v>135</v>
      </c>
      <c r="E380" s="188" t="s">
        <v>5</v>
      </c>
      <c r="F380" s="189" t="s">
        <v>622</v>
      </c>
      <c r="H380" s="190">
        <v>12.9</v>
      </c>
      <c r="I380" s="191"/>
      <c r="L380" s="187"/>
      <c r="M380" s="192"/>
      <c r="N380" s="193"/>
      <c r="O380" s="193"/>
      <c r="P380" s="193"/>
      <c r="Q380" s="193"/>
      <c r="R380" s="193"/>
      <c r="S380" s="193"/>
      <c r="T380" s="194"/>
      <c r="AT380" s="188" t="s">
        <v>135</v>
      </c>
      <c r="AU380" s="188" t="s">
        <v>85</v>
      </c>
      <c r="AV380" s="12" t="s">
        <v>85</v>
      </c>
      <c r="AW380" s="12" t="s">
        <v>36</v>
      </c>
      <c r="AX380" s="12" t="s">
        <v>73</v>
      </c>
      <c r="AY380" s="188" t="s">
        <v>129</v>
      </c>
    </row>
    <row r="381" spans="2:51" s="12" customFormat="1">
      <c r="B381" s="187"/>
      <c r="D381" s="180" t="s">
        <v>135</v>
      </c>
      <c r="E381" s="188" t="s">
        <v>5</v>
      </c>
      <c r="F381" s="189" t="s">
        <v>623</v>
      </c>
      <c r="H381" s="190">
        <v>5</v>
      </c>
      <c r="I381" s="191"/>
      <c r="L381" s="187"/>
      <c r="M381" s="192"/>
      <c r="N381" s="193"/>
      <c r="O381" s="193"/>
      <c r="P381" s="193"/>
      <c r="Q381" s="193"/>
      <c r="R381" s="193"/>
      <c r="S381" s="193"/>
      <c r="T381" s="194"/>
      <c r="AT381" s="188" t="s">
        <v>135</v>
      </c>
      <c r="AU381" s="188" t="s">
        <v>85</v>
      </c>
      <c r="AV381" s="12" t="s">
        <v>85</v>
      </c>
      <c r="AW381" s="12" t="s">
        <v>36</v>
      </c>
      <c r="AX381" s="12" t="s">
        <v>73</v>
      </c>
      <c r="AY381" s="188" t="s">
        <v>129</v>
      </c>
    </row>
    <row r="382" spans="2:51" s="14" customFormat="1">
      <c r="B382" s="219"/>
      <c r="D382" s="180" t="s">
        <v>135</v>
      </c>
      <c r="E382" s="220" t="s">
        <v>5</v>
      </c>
      <c r="F382" s="221" t="s">
        <v>624</v>
      </c>
      <c r="H382" s="222">
        <v>43.756999999999998</v>
      </c>
      <c r="I382" s="223"/>
      <c r="L382" s="219"/>
      <c r="M382" s="224"/>
      <c r="N382" s="225"/>
      <c r="O382" s="225"/>
      <c r="P382" s="225"/>
      <c r="Q382" s="225"/>
      <c r="R382" s="225"/>
      <c r="S382" s="225"/>
      <c r="T382" s="226"/>
      <c r="AT382" s="220" t="s">
        <v>135</v>
      </c>
      <c r="AU382" s="220" t="s">
        <v>85</v>
      </c>
      <c r="AV382" s="14" t="s">
        <v>147</v>
      </c>
      <c r="AW382" s="14" t="s">
        <v>36</v>
      </c>
      <c r="AX382" s="14" t="s">
        <v>73</v>
      </c>
      <c r="AY382" s="220" t="s">
        <v>129</v>
      </c>
    </row>
    <row r="383" spans="2:51" s="12" customFormat="1">
      <c r="B383" s="187"/>
      <c r="D383" s="180" t="s">
        <v>135</v>
      </c>
      <c r="E383" s="188" t="s">
        <v>5</v>
      </c>
      <c r="F383" s="189" t="s">
        <v>625</v>
      </c>
      <c r="H383" s="190">
        <v>56.884</v>
      </c>
      <c r="I383" s="191"/>
      <c r="L383" s="187"/>
      <c r="M383" s="192"/>
      <c r="N383" s="193"/>
      <c r="O383" s="193"/>
      <c r="P383" s="193"/>
      <c r="Q383" s="193"/>
      <c r="R383" s="193"/>
      <c r="S383" s="193"/>
      <c r="T383" s="194"/>
      <c r="AT383" s="188" t="s">
        <v>135</v>
      </c>
      <c r="AU383" s="188" t="s">
        <v>85</v>
      </c>
      <c r="AV383" s="12" t="s">
        <v>85</v>
      </c>
      <c r="AW383" s="12" t="s">
        <v>36</v>
      </c>
      <c r="AX383" s="12" t="s">
        <v>73</v>
      </c>
      <c r="AY383" s="188" t="s">
        <v>129</v>
      </c>
    </row>
    <row r="384" spans="2:51" s="14" customFormat="1">
      <c r="B384" s="219"/>
      <c r="D384" s="180" t="s">
        <v>135</v>
      </c>
      <c r="E384" s="220" t="s">
        <v>5</v>
      </c>
      <c r="F384" s="221" t="s">
        <v>624</v>
      </c>
      <c r="H384" s="222">
        <v>56.884</v>
      </c>
      <c r="I384" s="223"/>
      <c r="L384" s="219"/>
      <c r="M384" s="224"/>
      <c r="N384" s="225"/>
      <c r="O384" s="225"/>
      <c r="P384" s="225"/>
      <c r="Q384" s="225"/>
      <c r="R384" s="225"/>
      <c r="S384" s="225"/>
      <c r="T384" s="226"/>
      <c r="AT384" s="220" t="s">
        <v>135</v>
      </c>
      <c r="AU384" s="220" t="s">
        <v>85</v>
      </c>
      <c r="AV384" s="14" t="s">
        <v>147</v>
      </c>
      <c r="AW384" s="14" t="s">
        <v>36</v>
      </c>
      <c r="AX384" s="14" t="s">
        <v>78</v>
      </c>
      <c r="AY384" s="220" t="s">
        <v>129</v>
      </c>
    </row>
    <row r="385" spans="2:65" s="1" customFormat="1" ht="25.5" customHeight="1">
      <c r="B385" s="166"/>
      <c r="C385" s="167" t="s">
        <v>626</v>
      </c>
      <c r="D385" s="167" t="s">
        <v>130</v>
      </c>
      <c r="E385" s="168" t="s">
        <v>627</v>
      </c>
      <c r="F385" s="169" t="s">
        <v>628</v>
      </c>
      <c r="G385" s="170" t="s">
        <v>205</v>
      </c>
      <c r="H385" s="171">
        <v>776</v>
      </c>
      <c r="I385" s="172"/>
      <c r="J385" s="173">
        <f>ROUND(I385*H385,2)</f>
        <v>0</v>
      </c>
      <c r="K385" s="169" t="s">
        <v>142</v>
      </c>
      <c r="L385" s="41"/>
      <c r="M385" s="174" t="s">
        <v>5</v>
      </c>
      <c r="N385" s="175" t="s">
        <v>44</v>
      </c>
      <c r="O385" s="42"/>
      <c r="P385" s="176">
        <f>O385*H385</f>
        <v>0</v>
      </c>
      <c r="Q385" s="176">
        <v>0</v>
      </c>
      <c r="R385" s="176">
        <f>Q385*H385</f>
        <v>0</v>
      </c>
      <c r="S385" s="176">
        <v>0</v>
      </c>
      <c r="T385" s="177">
        <f>S385*H385</f>
        <v>0</v>
      </c>
      <c r="AR385" s="24" t="s">
        <v>220</v>
      </c>
      <c r="AT385" s="24" t="s">
        <v>130</v>
      </c>
      <c r="AU385" s="24" t="s">
        <v>85</v>
      </c>
      <c r="AY385" s="24" t="s">
        <v>129</v>
      </c>
      <c r="BE385" s="178">
        <f>IF(N385="základní",J385,0)</f>
        <v>0</v>
      </c>
      <c r="BF385" s="178">
        <f>IF(N385="snížená",J385,0)</f>
        <v>0</v>
      </c>
      <c r="BG385" s="178">
        <f>IF(N385="zákl. přenesená",J385,0)</f>
        <v>0</v>
      </c>
      <c r="BH385" s="178">
        <f>IF(N385="sníž. přenesená",J385,0)</f>
        <v>0</v>
      </c>
      <c r="BI385" s="178">
        <f>IF(N385="nulová",J385,0)</f>
        <v>0</v>
      </c>
      <c r="BJ385" s="24" t="s">
        <v>78</v>
      </c>
      <c r="BK385" s="178">
        <f>ROUND(I385*H385,2)</f>
        <v>0</v>
      </c>
      <c r="BL385" s="24" t="s">
        <v>220</v>
      </c>
      <c r="BM385" s="24" t="s">
        <v>629</v>
      </c>
    </row>
    <row r="386" spans="2:65" s="1" customFormat="1" ht="135">
      <c r="B386" s="41"/>
      <c r="D386" s="180" t="s">
        <v>144</v>
      </c>
      <c r="F386" s="205" t="s">
        <v>493</v>
      </c>
      <c r="I386" s="206"/>
      <c r="L386" s="41"/>
      <c r="M386" s="207"/>
      <c r="N386" s="42"/>
      <c r="O386" s="42"/>
      <c r="P386" s="42"/>
      <c r="Q386" s="42"/>
      <c r="R386" s="42"/>
      <c r="S386" s="42"/>
      <c r="T386" s="70"/>
      <c r="AT386" s="24" t="s">
        <v>144</v>
      </c>
      <c r="AU386" s="24" t="s">
        <v>85</v>
      </c>
    </row>
    <row r="387" spans="2:65" s="11" customFormat="1">
      <c r="B387" s="179"/>
      <c r="D387" s="180" t="s">
        <v>135</v>
      </c>
      <c r="E387" s="181" t="s">
        <v>5</v>
      </c>
      <c r="F387" s="182" t="s">
        <v>630</v>
      </c>
      <c r="H387" s="181" t="s">
        <v>5</v>
      </c>
      <c r="I387" s="183"/>
      <c r="L387" s="179"/>
      <c r="M387" s="184"/>
      <c r="N387" s="185"/>
      <c r="O387" s="185"/>
      <c r="P387" s="185"/>
      <c r="Q387" s="185"/>
      <c r="R387" s="185"/>
      <c r="S387" s="185"/>
      <c r="T387" s="186"/>
      <c r="AT387" s="181" t="s">
        <v>135</v>
      </c>
      <c r="AU387" s="181" t="s">
        <v>85</v>
      </c>
      <c r="AV387" s="11" t="s">
        <v>78</v>
      </c>
      <c r="AW387" s="11" t="s">
        <v>36</v>
      </c>
      <c r="AX387" s="11" t="s">
        <v>73</v>
      </c>
      <c r="AY387" s="181" t="s">
        <v>129</v>
      </c>
    </row>
    <row r="388" spans="2:65" s="12" customFormat="1">
      <c r="B388" s="187"/>
      <c r="D388" s="180" t="s">
        <v>135</v>
      </c>
      <c r="E388" s="188" t="s">
        <v>5</v>
      </c>
      <c r="F388" s="189" t="s">
        <v>631</v>
      </c>
      <c r="H388" s="190">
        <v>776</v>
      </c>
      <c r="I388" s="191"/>
      <c r="L388" s="187"/>
      <c r="M388" s="192"/>
      <c r="N388" s="193"/>
      <c r="O388" s="193"/>
      <c r="P388" s="193"/>
      <c r="Q388" s="193"/>
      <c r="R388" s="193"/>
      <c r="S388" s="193"/>
      <c r="T388" s="194"/>
      <c r="AT388" s="188" t="s">
        <v>135</v>
      </c>
      <c r="AU388" s="188" t="s">
        <v>85</v>
      </c>
      <c r="AV388" s="12" t="s">
        <v>85</v>
      </c>
      <c r="AW388" s="12" t="s">
        <v>36</v>
      </c>
      <c r="AX388" s="12" t="s">
        <v>73</v>
      </c>
      <c r="AY388" s="188" t="s">
        <v>129</v>
      </c>
    </row>
    <row r="389" spans="2:65" s="13" customFormat="1">
      <c r="B389" s="195"/>
      <c r="D389" s="180" t="s">
        <v>135</v>
      </c>
      <c r="E389" s="196" t="s">
        <v>5</v>
      </c>
      <c r="F389" s="197" t="s">
        <v>137</v>
      </c>
      <c r="H389" s="198">
        <v>776</v>
      </c>
      <c r="I389" s="199"/>
      <c r="L389" s="195"/>
      <c r="M389" s="200"/>
      <c r="N389" s="201"/>
      <c r="O389" s="201"/>
      <c r="P389" s="201"/>
      <c r="Q389" s="201"/>
      <c r="R389" s="201"/>
      <c r="S389" s="201"/>
      <c r="T389" s="202"/>
      <c r="AT389" s="196" t="s">
        <v>135</v>
      </c>
      <c r="AU389" s="196" t="s">
        <v>85</v>
      </c>
      <c r="AV389" s="13" t="s">
        <v>133</v>
      </c>
      <c r="AW389" s="13" t="s">
        <v>36</v>
      </c>
      <c r="AX389" s="13" t="s">
        <v>78</v>
      </c>
      <c r="AY389" s="196" t="s">
        <v>129</v>
      </c>
    </row>
    <row r="390" spans="2:65" s="1" customFormat="1" ht="16.5" customHeight="1">
      <c r="B390" s="166"/>
      <c r="C390" s="208" t="s">
        <v>632</v>
      </c>
      <c r="D390" s="208" t="s">
        <v>328</v>
      </c>
      <c r="E390" s="209" t="s">
        <v>633</v>
      </c>
      <c r="F390" s="210" t="s">
        <v>634</v>
      </c>
      <c r="G390" s="211" t="s">
        <v>205</v>
      </c>
      <c r="H390" s="212">
        <v>776</v>
      </c>
      <c r="I390" s="213"/>
      <c r="J390" s="214">
        <f>ROUND(I390*H390,2)</f>
        <v>0</v>
      </c>
      <c r="K390" s="210" t="s">
        <v>142</v>
      </c>
      <c r="L390" s="215"/>
      <c r="M390" s="216" t="s">
        <v>5</v>
      </c>
      <c r="N390" s="217" t="s">
        <v>44</v>
      </c>
      <c r="O390" s="42"/>
      <c r="P390" s="176">
        <f>O390*H390</f>
        <v>0</v>
      </c>
      <c r="Q390" s="176">
        <v>5.0000000000000001E-4</v>
      </c>
      <c r="R390" s="176">
        <f>Q390*H390</f>
        <v>0.38800000000000001</v>
      </c>
      <c r="S390" s="176">
        <v>0</v>
      </c>
      <c r="T390" s="177">
        <f>S390*H390</f>
        <v>0</v>
      </c>
      <c r="AR390" s="24" t="s">
        <v>304</v>
      </c>
      <c r="AT390" s="24" t="s">
        <v>328</v>
      </c>
      <c r="AU390" s="24" t="s">
        <v>85</v>
      </c>
      <c r="AY390" s="24" t="s">
        <v>129</v>
      </c>
      <c r="BE390" s="178">
        <f>IF(N390="základní",J390,0)</f>
        <v>0</v>
      </c>
      <c r="BF390" s="178">
        <f>IF(N390="snížená",J390,0)</f>
        <v>0</v>
      </c>
      <c r="BG390" s="178">
        <f>IF(N390="zákl. přenesená",J390,0)</f>
        <v>0</v>
      </c>
      <c r="BH390" s="178">
        <f>IF(N390="sníž. přenesená",J390,0)</f>
        <v>0</v>
      </c>
      <c r="BI390" s="178">
        <f>IF(N390="nulová",J390,0)</f>
        <v>0</v>
      </c>
      <c r="BJ390" s="24" t="s">
        <v>78</v>
      </c>
      <c r="BK390" s="178">
        <f>ROUND(I390*H390,2)</f>
        <v>0</v>
      </c>
      <c r="BL390" s="24" t="s">
        <v>220</v>
      </c>
      <c r="BM390" s="24" t="s">
        <v>635</v>
      </c>
    </row>
    <row r="391" spans="2:65" s="1" customFormat="1" ht="38.25" customHeight="1">
      <c r="B391" s="166"/>
      <c r="C391" s="167" t="s">
        <v>636</v>
      </c>
      <c r="D391" s="167" t="s">
        <v>130</v>
      </c>
      <c r="E391" s="168" t="s">
        <v>637</v>
      </c>
      <c r="F391" s="169" t="s">
        <v>638</v>
      </c>
      <c r="G391" s="170" t="s">
        <v>205</v>
      </c>
      <c r="H391" s="171">
        <v>776</v>
      </c>
      <c r="I391" s="172"/>
      <c r="J391" s="173">
        <f>ROUND(I391*H391,2)</f>
        <v>0</v>
      </c>
      <c r="K391" s="169" t="s">
        <v>142</v>
      </c>
      <c r="L391" s="41"/>
      <c r="M391" s="174" t="s">
        <v>5</v>
      </c>
      <c r="N391" s="175" t="s">
        <v>44</v>
      </c>
      <c r="O391" s="42"/>
      <c r="P391" s="176">
        <f>O391*H391</f>
        <v>0</v>
      </c>
      <c r="Q391" s="176">
        <v>0</v>
      </c>
      <c r="R391" s="176">
        <f>Q391*H391</f>
        <v>0</v>
      </c>
      <c r="S391" s="176">
        <v>0</v>
      </c>
      <c r="T391" s="177">
        <f>S391*H391</f>
        <v>0</v>
      </c>
      <c r="AR391" s="24" t="s">
        <v>220</v>
      </c>
      <c r="AT391" s="24" t="s">
        <v>130</v>
      </c>
      <c r="AU391" s="24" t="s">
        <v>85</v>
      </c>
      <c r="AY391" s="24" t="s">
        <v>129</v>
      </c>
      <c r="BE391" s="178">
        <f>IF(N391="základní",J391,0)</f>
        <v>0</v>
      </c>
      <c r="BF391" s="178">
        <f>IF(N391="snížená",J391,0)</f>
        <v>0</v>
      </c>
      <c r="BG391" s="178">
        <f>IF(N391="zákl. přenesená",J391,0)</f>
        <v>0</v>
      </c>
      <c r="BH391" s="178">
        <f>IF(N391="sníž. přenesená",J391,0)</f>
        <v>0</v>
      </c>
      <c r="BI391" s="178">
        <f>IF(N391="nulová",J391,0)</f>
        <v>0</v>
      </c>
      <c r="BJ391" s="24" t="s">
        <v>78</v>
      </c>
      <c r="BK391" s="178">
        <f>ROUND(I391*H391,2)</f>
        <v>0</v>
      </c>
      <c r="BL391" s="24" t="s">
        <v>220</v>
      </c>
      <c r="BM391" s="24" t="s">
        <v>639</v>
      </c>
    </row>
    <row r="392" spans="2:65" s="1" customFormat="1" ht="135">
      <c r="B392" s="41"/>
      <c r="D392" s="180" t="s">
        <v>144</v>
      </c>
      <c r="F392" s="205" t="s">
        <v>493</v>
      </c>
      <c r="I392" s="206"/>
      <c r="L392" s="41"/>
      <c r="M392" s="207"/>
      <c r="N392" s="42"/>
      <c r="O392" s="42"/>
      <c r="P392" s="42"/>
      <c r="Q392" s="42"/>
      <c r="R392" s="42"/>
      <c r="S392" s="42"/>
      <c r="T392" s="70"/>
      <c r="AT392" s="24" t="s">
        <v>144</v>
      </c>
      <c r="AU392" s="24" t="s">
        <v>85</v>
      </c>
    </row>
    <row r="393" spans="2:65" s="11" customFormat="1">
      <c r="B393" s="179"/>
      <c r="D393" s="180" t="s">
        <v>135</v>
      </c>
      <c r="E393" s="181" t="s">
        <v>5</v>
      </c>
      <c r="F393" s="182" t="s">
        <v>640</v>
      </c>
      <c r="H393" s="181" t="s">
        <v>5</v>
      </c>
      <c r="I393" s="183"/>
      <c r="L393" s="179"/>
      <c r="M393" s="184"/>
      <c r="N393" s="185"/>
      <c r="O393" s="185"/>
      <c r="P393" s="185"/>
      <c r="Q393" s="185"/>
      <c r="R393" s="185"/>
      <c r="S393" s="185"/>
      <c r="T393" s="186"/>
      <c r="AT393" s="181" t="s">
        <v>135</v>
      </c>
      <c r="AU393" s="181" t="s">
        <v>85</v>
      </c>
      <c r="AV393" s="11" t="s">
        <v>78</v>
      </c>
      <c r="AW393" s="11" t="s">
        <v>36</v>
      </c>
      <c r="AX393" s="11" t="s">
        <v>73</v>
      </c>
      <c r="AY393" s="181" t="s">
        <v>129</v>
      </c>
    </row>
    <row r="394" spans="2:65" s="12" customFormat="1">
      <c r="B394" s="187"/>
      <c r="D394" s="180" t="s">
        <v>135</v>
      </c>
      <c r="E394" s="188" t="s">
        <v>5</v>
      </c>
      <c r="F394" s="189" t="s">
        <v>641</v>
      </c>
      <c r="H394" s="190">
        <v>776</v>
      </c>
      <c r="I394" s="191"/>
      <c r="L394" s="187"/>
      <c r="M394" s="192"/>
      <c r="N394" s="193"/>
      <c r="O394" s="193"/>
      <c r="P394" s="193"/>
      <c r="Q394" s="193"/>
      <c r="R394" s="193"/>
      <c r="S394" s="193"/>
      <c r="T394" s="194"/>
      <c r="AT394" s="188" t="s">
        <v>135</v>
      </c>
      <c r="AU394" s="188" t="s">
        <v>85</v>
      </c>
      <c r="AV394" s="12" t="s">
        <v>85</v>
      </c>
      <c r="AW394" s="12" t="s">
        <v>36</v>
      </c>
      <c r="AX394" s="12" t="s">
        <v>73</v>
      </c>
      <c r="AY394" s="188" t="s">
        <v>129</v>
      </c>
    </row>
    <row r="395" spans="2:65" s="13" customFormat="1">
      <c r="B395" s="195"/>
      <c r="D395" s="180" t="s">
        <v>135</v>
      </c>
      <c r="E395" s="196" t="s">
        <v>5</v>
      </c>
      <c r="F395" s="197" t="s">
        <v>137</v>
      </c>
      <c r="H395" s="198">
        <v>776</v>
      </c>
      <c r="I395" s="199"/>
      <c r="L395" s="195"/>
      <c r="M395" s="200"/>
      <c r="N395" s="201"/>
      <c r="O395" s="201"/>
      <c r="P395" s="201"/>
      <c r="Q395" s="201"/>
      <c r="R395" s="201"/>
      <c r="S395" s="201"/>
      <c r="T395" s="202"/>
      <c r="AT395" s="196" t="s">
        <v>135</v>
      </c>
      <c r="AU395" s="196" t="s">
        <v>85</v>
      </c>
      <c r="AV395" s="13" t="s">
        <v>133</v>
      </c>
      <c r="AW395" s="13" t="s">
        <v>36</v>
      </c>
      <c r="AX395" s="13" t="s">
        <v>78</v>
      </c>
      <c r="AY395" s="196" t="s">
        <v>129</v>
      </c>
    </row>
    <row r="396" spans="2:65" s="1" customFormat="1" ht="38.25" customHeight="1">
      <c r="B396" s="166"/>
      <c r="C396" s="167" t="s">
        <v>642</v>
      </c>
      <c r="D396" s="167" t="s">
        <v>130</v>
      </c>
      <c r="E396" s="168" t="s">
        <v>643</v>
      </c>
      <c r="F396" s="169" t="s">
        <v>644</v>
      </c>
      <c r="G396" s="170" t="s">
        <v>141</v>
      </c>
      <c r="H396" s="171">
        <v>88.7</v>
      </c>
      <c r="I396" s="172"/>
      <c r="J396" s="173">
        <f>ROUND(I396*H396,2)</f>
        <v>0</v>
      </c>
      <c r="K396" s="169" t="s">
        <v>142</v>
      </c>
      <c r="L396" s="41"/>
      <c r="M396" s="174" t="s">
        <v>5</v>
      </c>
      <c r="N396" s="175" t="s">
        <v>44</v>
      </c>
      <c r="O396" s="42"/>
      <c r="P396" s="176">
        <f>O396*H396</f>
        <v>0</v>
      </c>
      <c r="Q396" s="176">
        <v>0</v>
      </c>
      <c r="R396" s="176">
        <f>Q396*H396</f>
        <v>0</v>
      </c>
      <c r="S396" s="176">
        <v>1.2319999999999999E-2</v>
      </c>
      <c r="T396" s="177">
        <f>S396*H396</f>
        <v>1.092784</v>
      </c>
      <c r="AR396" s="24" t="s">
        <v>220</v>
      </c>
      <c r="AT396" s="24" t="s">
        <v>130</v>
      </c>
      <c r="AU396" s="24" t="s">
        <v>85</v>
      </c>
      <c r="AY396" s="24" t="s">
        <v>129</v>
      </c>
      <c r="BE396" s="178">
        <f>IF(N396="základní",J396,0)</f>
        <v>0</v>
      </c>
      <c r="BF396" s="178">
        <f>IF(N396="snížená",J396,0)</f>
        <v>0</v>
      </c>
      <c r="BG396" s="178">
        <f>IF(N396="zákl. přenesená",J396,0)</f>
        <v>0</v>
      </c>
      <c r="BH396" s="178">
        <f>IF(N396="sníž. přenesená",J396,0)</f>
        <v>0</v>
      </c>
      <c r="BI396" s="178">
        <f>IF(N396="nulová",J396,0)</f>
        <v>0</v>
      </c>
      <c r="BJ396" s="24" t="s">
        <v>78</v>
      </c>
      <c r="BK396" s="178">
        <f>ROUND(I396*H396,2)</f>
        <v>0</v>
      </c>
      <c r="BL396" s="24" t="s">
        <v>220</v>
      </c>
      <c r="BM396" s="24" t="s">
        <v>645</v>
      </c>
    </row>
    <row r="397" spans="2:65" s="1" customFormat="1" ht="67.5">
      <c r="B397" s="41"/>
      <c r="D397" s="180" t="s">
        <v>144</v>
      </c>
      <c r="F397" s="205" t="s">
        <v>646</v>
      </c>
      <c r="I397" s="206"/>
      <c r="L397" s="41"/>
      <c r="M397" s="207"/>
      <c r="N397" s="42"/>
      <c r="O397" s="42"/>
      <c r="P397" s="42"/>
      <c r="Q397" s="42"/>
      <c r="R397" s="42"/>
      <c r="S397" s="42"/>
      <c r="T397" s="70"/>
      <c r="AT397" s="24" t="s">
        <v>144</v>
      </c>
      <c r="AU397" s="24" t="s">
        <v>85</v>
      </c>
    </row>
    <row r="398" spans="2:65" s="12" customFormat="1">
      <c r="B398" s="187"/>
      <c r="D398" s="180" t="s">
        <v>135</v>
      </c>
      <c r="E398" s="188" t="s">
        <v>5</v>
      </c>
      <c r="F398" s="189" t="s">
        <v>647</v>
      </c>
      <c r="H398" s="190">
        <v>2.5</v>
      </c>
      <c r="I398" s="191"/>
      <c r="L398" s="187"/>
      <c r="M398" s="192"/>
      <c r="N398" s="193"/>
      <c r="O398" s="193"/>
      <c r="P398" s="193"/>
      <c r="Q398" s="193"/>
      <c r="R398" s="193"/>
      <c r="S398" s="193"/>
      <c r="T398" s="194"/>
      <c r="AT398" s="188" t="s">
        <v>135</v>
      </c>
      <c r="AU398" s="188" t="s">
        <v>85</v>
      </c>
      <c r="AV398" s="12" t="s">
        <v>85</v>
      </c>
      <c r="AW398" s="12" t="s">
        <v>36</v>
      </c>
      <c r="AX398" s="12" t="s">
        <v>73</v>
      </c>
      <c r="AY398" s="188" t="s">
        <v>129</v>
      </c>
    </row>
    <row r="399" spans="2:65" s="12" customFormat="1">
      <c r="B399" s="187"/>
      <c r="D399" s="180" t="s">
        <v>135</v>
      </c>
      <c r="E399" s="188" t="s">
        <v>5</v>
      </c>
      <c r="F399" s="189" t="s">
        <v>648</v>
      </c>
      <c r="H399" s="190">
        <v>2</v>
      </c>
      <c r="I399" s="191"/>
      <c r="L399" s="187"/>
      <c r="M399" s="192"/>
      <c r="N399" s="193"/>
      <c r="O399" s="193"/>
      <c r="P399" s="193"/>
      <c r="Q399" s="193"/>
      <c r="R399" s="193"/>
      <c r="S399" s="193"/>
      <c r="T399" s="194"/>
      <c r="AT399" s="188" t="s">
        <v>135</v>
      </c>
      <c r="AU399" s="188" t="s">
        <v>85</v>
      </c>
      <c r="AV399" s="12" t="s">
        <v>85</v>
      </c>
      <c r="AW399" s="12" t="s">
        <v>36</v>
      </c>
      <c r="AX399" s="12" t="s">
        <v>73</v>
      </c>
      <c r="AY399" s="188" t="s">
        <v>129</v>
      </c>
    </row>
    <row r="400" spans="2:65" s="12" customFormat="1">
      <c r="B400" s="187"/>
      <c r="D400" s="180" t="s">
        <v>135</v>
      </c>
      <c r="E400" s="188" t="s">
        <v>5</v>
      </c>
      <c r="F400" s="189" t="s">
        <v>649</v>
      </c>
      <c r="H400" s="190">
        <v>5</v>
      </c>
      <c r="I400" s="191"/>
      <c r="L400" s="187"/>
      <c r="M400" s="192"/>
      <c r="N400" s="193"/>
      <c r="O400" s="193"/>
      <c r="P400" s="193"/>
      <c r="Q400" s="193"/>
      <c r="R400" s="193"/>
      <c r="S400" s="193"/>
      <c r="T400" s="194"/>
      <c r="AT400" s="188" t="s">
        <v>135</v>
      </c>
      <c r="AU400" s="188" t="s">
        <v>85</v>
      </c>
      <c r="AV400" s="12" t="s">
        <v>85</v>
      </c>
      <c r="AW400" s="12" t="s">
        <v>36</v>
      </c>
      <c r="AX400" s="12" t="s">
        <v>73</v>
      </c>
      <c r="AY400" s="188" t="s">
        <v>129</v>
      </c>
    </row>
    <row r="401" spans="2:51" s="12" customFormat="1">
      <c r="B401" s="187"/>
      <c r="D401" s="180" t="s">
        <v>135</v>
      </c>
      <c r="E401" s="188" t="s">
        <v>5</v>
      </c>
      <c r="F401" s="189" t="s">
        <v>650</v>
      </c>
      <c r="H401" s="190">
        <v>5</v>
      </c>
      <c r="I401" s="191"/>
      <c r="L401" s="187"/>
      <c r="M401" s="192"/>
      <c r="N401" s="193"/>
      <c r="O401" s="193"/>
      <c r="P401" s="193"/>
      <c r="Q401" s="193"/>
      <c r="R401" s="193"/>
      <c r="S401" s="193"/>
      <c r="T401" s="194"/>
      <c r="AT401" s="188" t="s">
        <v>135</v>
      </c>
      <c r="AU401" s="188" t="s">
        <v>85</v>
      </c>
      <c r="AV401" s="12" t="s">
        <v>85</v>
      </c>
      <c r="AW401" s="12" t="s">
        <v>36</v>
      </c>
      <c r="AX401" s="12" t="s">
        <v>73</v>
      </c>
      <c r="AY401" s="188" t="s">
        <v>129</v>
      </c>
    </row>
    <row r="402" spans="2:51" s="12" customFormat="1">
      <c r="B402" s="187"/>
      <c r="D402" s="180" t="s">
        <v>135</v>
      </c>
      <c r="E402" s="188" t="s">
        <v>5</v>
      </c>
      <c r="F402" s="189" t="s">
        <v>651</v>
      </c>
      <c r="H402" s="190">
        <v>5</v>
      </c>
      <c r="I402" s="191"/>
      <c r="L402" s="187"/>
      <c r="M402" s="192"/>
      <c r="N402" s="193"/>
      <c r="O402" s="193"/>
      <c r="P402" s="193"/>
      <c r="Q402" s="193"/>
      <c r="R402" s="193"/>
      <c r="S402" s="193"/>
      <c r="T402" s="194"/>
      <c r="AT402" s="188" t="s">
        <v>135</v>
      </c>
      <c r="AU402" s="188" t="s">
        <v>85</v>
      </c>
      <c r="AV402" s="12" t="s">
        <v>85</v>
      </c>
      <c r="AW402" s="12" t="s">
        <v>36</v>
      </c>
      <c r="AX402" s="12" t="s">
        <v>73</v>
      </c>
      <c r="AY402" s="188" t="s">
        <v>129</v>
      </c>
    </row>
    <row r="403" spans="2:51" s="12" customFormat="1">
      <c r="B403" s="187"/>
      <c r="D403" s="180" t="s">
        <v>135</v>
      </c>
      <c r="E403" s="188" t="s">
        <v>5</v>
      </c>
      <c r="F403" s="189" t="s">
        <v>652</v>
      </c>
      <c r="H403" s="190">
        <v>5</v>
      </c>
      <c r="I403" s="191"/>
      <c r="L403" s="187"/>
      <c r="M403" s="192"/>
      <c r="N403" s="193"/>
      <c r="O403" s="193"/>
      <c r="P403" s="193"/>
      <c r="Q403" s="193"/>
      <c r="R403" s="193"/>
      <c r="S403" s="193"/>
      <c r="T403" s="194"/>
      <c r="AT403" s="188" t="s">
        <v>135</v>
      </c>
      <c r="AU403" s="188" t="s">
        <v>85</v>
      </c>
      <c r="AV403" s="12" t="s">
        <v>85</v>
      </c>
      <c r="AW403" s="12" t="s">
        <v>36</v>
      </c>
      <c r="AX403" s="12" t="s">
        <v>73</v>
      </c>
      <c r="AY403" s="188" t="s">
        <v>129</v>
      </c>
    </row>
    <row r="404" spans="2:51" s="12" customFormat="1">
      <c r="B404" s="187"/>
      <c r="D404" s="180" t="s">
        <v>135</v>
      </c>
      <c r="E404" s="188" t="s">
        <v>5</v>
      </c>
      <c r="F404" s="189" t="s">
        <v>653</v>
      </c>
      <c r="H404" s="190">
        <v>5</v>
      </c>
      <c r="I404" s="191"/>
      <c r="L404" s="187"/>
      <c r="M404" s="192"/>
      <c r="N404" s="193"/>
      <c r="O404" s="193"/>
      <c r="P404" s="193"/>
      <c r="Q404" s="193"/>
      <c r="R404" s="193"/>
      <c r="S404" s="193"/>
      <c r="T404" s="194"/>
      <c r="AT404" s="188" t="s">
        <v>135</v>
      </c>
      <c r="AU404" s="188" t="s">
        <v>85</v>
      </c>
      <c r="AV404" s="12" t="s">
        <v>85</v>
      </c>
      <c r="AW404" s="12" t="s">
        <v>36</v>
      </c>
      <c r="AX404" s="12" t="s">
        <v>73</v>
      </c>
      <c r="AY404" s="188" t="s">
        <v>129</v>
      </c>
    </row>
    <row r="405" spans="2:51" s="12" customFormat="1">
      <c r="B405" s="187"/>
      <c r="D405" s="180" t="s">
        <v>135</v>
      </c>
      <c r="E405" s="188" t="s">
        <v>5</v>
      </c>
      <c r="F405" s="189" t="s">
        <v>654</v>
      </c>
      <c r="H405" s="190">
        <v>3</v>
      </c>
      <c r="I405" s="191"/>
      <c r="L405" s="187"/>
      <c r="M405" s="192"/>
      <c r="N405" s="193"/>
      <c r="O405" s="193"/>
      <c r="P405" s="193"/>
      <c r="Q405" s="193"/>
      <c r="R405" s="193"/>
      <c r="S405" s="193"/>
      <c r="T405" s="194"/>
      <c r="AT405" s="188" t="s">
        <v>135</v>
      </c>
      <c r="AU405" s="188" t="s">
        <v>85</v>
      </c>
      <c r="AV405" s="12" t="s">
        <v>85</v>
      </c>
      <c r="AW405" s="12" t="s">
        <v>36</v>
      </c>
      <c r="AX405" s="12" t="s">
        <v>73</v>
      </c>
      <c r="AY405" s="188" t="s">
        <v>129</v>
      </c>
    </row>
    <row r="406" spans="2:51" s="12" customFormat="1">
      <c r="B406" s="187"/>
      <c r="D406" s="180" t="s">
        <v>135</v>
      </c>
      <c r="E406" s="188" t="s">
        <v>5</v>
      </c>
      <c r="F406" s="189" t="s">
        <v>654</v>
      </c>
      <c r="H406" s="190">
        <v>3</v>
      </c>
      <c r="I406" s="191"/>
      <c r="L406" s="187"/>
      <c r="M406" s="192"/>
      <c r="N406" s="193"/>
      <c r="O406" s="193"/>
      <c r="P406" s="193"/>
      <c r="Q406" s="193"/>
      <c r="R406" s="193"/>
      <c r="S406" s="193"/>
      <c r="T406" s="194"/>
      <c r="AT406" s="188" t="s">
        <v>135</v>
      </c>
      <c r="AU406" s="188" t="s">
        <v>85</v>
      </c>
      <c r="AV406" s="12" t="s">
        <v>85</v>
      </c>
      <c r="AW406" s="12" t="s">
        <v>36</v>
      </c>
      <c r="AX406" s="12" t="s">
        <v>73</v>
      </c>
      <c r="AY406" s="188" t="s">
        <v>129</v>
      </c>
    </row>
    <row r="407" spans="2:51" s="12" customFormat="1">
      <c r="B407" s="187"/>
      <c r="D407" s="180" t="s">
        <v>135</v>
      </c>
      <c r="E407" s="188" t="s">
        <v>5</v>
      </c>
      <c r="F407" s="189" t="s">
        <v>655</v>
      </c>
      <c r="H407" s="190">
        <v>2</v>
      </c>
      <c r="I407" s="191"/>
      <c r="L407" s="187"/>
      <c r="M407" s="192"/>
      <c r="N407" s="193"/>
      <c r="O407" s="193"/>
      <c r="P407" s="193"/>
      <c r="Q407" s="193"/>
      <c r="R407" s="193"/>
      <c r="S407" s="193"/>
      <c r="T407" s="194"/>
      <c r="AT407" s="188" t="s">
        <v>135</v>
      </c>
      <c r="AU407" s="188" t="s">
        <v>85</v>
      </c>
      <c r="AV407" s="12" t="s">
        <v>85</v>
      </c>
      <c r="AW407" s="12" t="s">
        <v>36</v>
      </c>
      <c r="AX407" s="12" t="s">
        <v>73</v>
      </c>
      <c r="AY407" s="188" t="s">
        <v>129</v>
      </c>
    </row>
    <row r="408" spans="2:51" s="12" customFormat="1">
      <c r="B408" s="187"/>
      <c r="D408" s="180" t="s">
        <v>135</v>
      </c>
      <c r="E408" s="188" t="s">
        <v>5</v>
      </c>
      <c r="F408" s="189" t="s">
        <v>656</v>
      </c>
      <c r="H408" s="190">
        <v>1.5</v>
      </c>
      <c r="I408" s="191"/>
      <c r="L408" s="187"/>
      <c r="M408" s="192"/>
      <c r="N408" s="193"/>
      <c r="O408" s="193"/>
      <c r="P408" s="193"/>
      <c r="Q408" s="193"/>
      <c r="R408" s="193"/>
      <c r="S408" s="193"/>
      <c r="T408" s="194"/>
      <c r="AT408" s="188" t="s">
        <v>135</v>
      </c>
      <c r="AU408" s="188" t="s">
        <v>85</v>
      </c>
      <c r="AV408" s="12" t="s">
        <v>85</v>
      </c>
      <c r="AW408" s="12" t="s">
        <v>36</v>
      </c>
      <c r="AX408" s="12" t="s">
        <v>73</v>
      </c>
      <c r="AY408" s="188" t="s">
        <v>129</v>
      </c>
    </row>
    <row r="409" spans="2:51" s="12" customFormat="1">
      <c r="B409" s="187"/>
      <c r="D409" s="180" t="s">
        <v>135</v>
      </c>
      <c r="E409" s="188" t="s">
        <v>5</v>
      </c>
      <c r="F409" s="189" t="s">
        <v>657</v>
      </c>
      <c r="H409" s="190">
        <v>2.7</v>
      </c>
      <c r="I409" s="191"/>
      <c r="L409" s="187"/>
      <c r="M409" s="192"/>
      <c r="N409" s="193"/>
      <c r="O409" s="193"/>
      <c r="P409" s="193"/>
      <c r="Q409" s="193"/>
      <c r="R409" s="193"/>
      <c r="S409" s="193"/>
      <c r="T409" s="194"/>
      <c r="AT409" s="188" t="s">
        <v>135</v>
      </c>
      <c r="AU409" s="188" t="s">
        <v>85</v>
      </c>
      <c r="AV409" s="12" t="s">
        <v>85</v>
      </c>
      <c r="AW409" s="12" t="s">
        <v>36</v>
      </c>
      <c r="AX409" s="12" t="s">
        <v>73</v>
      </c>
      <c r="AY409" s="188" t="s">
        <v>129</v>
      </c>
    </row>
    <row r="410" spans="2:51" s="12" customFormat="1">
      <c r="B410" s="187"/>
      <c r="D410" s="180" t="s">
        <v>135</v>
      </c>
      <c r="E410" s="188" t="s">
        <v>5</v>
      </c>
      <c r="F410" s="189" t="s">
        <v>658</v>
      </c>
      <c r="H410" s="190">
        <v>2</v>
      </c>
      <c r="I410" s="191"/>
      <c r="L410" s="187"/>
      <c r="M410" s="192"/>
      <c r="N410" s="193"/>
      <c r="O410" s="193"/>
      <c r="P410" s="193"/>
      <c r="Q410" s="193"/>
      <c r="R410" s="193"/>
      <c r="S410" s="193"/>
      <c r="T410" s="194"/>
      <c r="AT410" s="188" t="s">
        <v>135</v>
      </c>
      <c r="AU410" s="188" t="s">
        <v>85</v>
      </c>
      <c r="AV410" s="12" t="s">
        <v>85</v>
      </c>
      <c r="AW410" s="12" t="s">
        <v>36</v>
      </c>
      <c r="AX410" s="12" t="s">
        <v>73</v>
      </c>
      <c r="AY410" s="188" t="s">
        <v>129</v>
      </c>
    </row>
    <row r="411" spans="2:51" s="12" customFormat="1">
      <c r="B411" s="187"/>
      <c r="D411" s="180" t="s">
        <v>135</v>
      </c>
      <c r="E411" s="188" t="s">
        <v>5</v>
      </c>
      <c r="F411" s="189" t="s">
        <v>659</v>
      </c>
      <c r="H411" s="190">
        <v>4</v>
      </c>
      <c r="I411" s="191"/>
      <c r="L411" s="187"/>
      <c r="M411" s="192"/>
      <c r="N411" s="193"/>
      <c r="O411" s="193"/>
      <c r="P411" s="193"/>
      <c r="Q411" s="193"/>
      <c r="R411" s="193"/>
      <c r="S411" s="193"/>
      <c r="T411" s="194"/>
      <c r="AT411" s="188" t="s">
        <v>135</v>
      </c>
      <c r="AU411" s="188" t="s">
        <v>85</v>
      </c>
      <c r="AV411" s="12" t="s">
        <v>85</v>
      </c>
      <c r="AW411" s="12" t="s">
        <v>36</v>
      </c>
      <c r="AX411" s="12" t="s">
        <v>73</v>
      </c>
      <c r="AY411" s="188" t="s">
        <v>129</v>
      </c>
    </row>
    <row r="412" spans="2:51" s="12" customFormat="1">
      <c r="B412" s="187"/>
      <c r="D412" s="180" t="s">
        <v>135</v>
      </c>
      <c r="E412" s="188" t="s">
        <v>5</v>
      </c>
      <c r="F412" s="189" t="s">
        <v>660</v>
      </c>
      <c r="H412" s="190">
        <v>6</v>
      </c>
      <c r="I412" s="191"/>
      <c r="L412" s="187"/>
      <c r="M412" s="192"/>
      <c r="N412" s="193"/>
      <c r="O412" s="193"/>
      <c r="P412" s="193"/>
      <c r="Q412" s="193"/>
      <c r="R412" s="193"/>
      <c r="S412" s="193"/>
      <c r="T412" s="194"/>
      <c r="AT412" s="188" t="s">
        <v>135</v>
      </c>
      <c r="AU412" s="188" t="s">
        <v>85</v>
      </c>
      <c r="AV412" s="12" t="s">
        <v>85</v>
      </c>
      <c r="AW412" s="12" t="s">
        <v>36</v>
      </c>
      <c r="AX412" s="12" t="s">
        <v>73</v>
      </c>
      <c r="AY412" s="188" t="s">
        <v>129</v>
      </c>
    </row>
    <row r="413" spans="2:51" s="12" customFormat="1">
      <c r="B413" s="187"/>
      <c r="D413" s="180" t="s">
        <v>135</v>
      </c>
      <c r="E413" s="188" t="s">
        <v>5</v>
      </c>
      <c r="F413" s="189" t="s">
        <v>661</v>
      </c>
      <c r="H413" s="190">
        <v>6</v>
      </c>
      <c r="I413" s="191"/>
      <c r="L413" s="187"/>
      <c r="M413" s="192"/>
      <c r="N413" s="193"/>
      <c r="O413" s="193"/>
      <c r="P413" s="193"/>
      <c r="Q413" s="193"/>
      <c r="R413" s="193"/>
      <c r="S413" s="193"/>
      <c r="T413" s="194"/>
      <c r="AT413" s="188" t="s">
        <v>135</v>
      </c>
      <c r="AU413" s="188" t="s">
        <v>85</v>
      </c>
      <c r="AV413" s="12" t="s">
        <v>85</v>
      </c>
      <c r="AW413" s="12" t="s">
        <v>36</v>
      </c>
      <c r="AX413" s="12" t="s">
        <v>73</v>
      </c>
      <c r="AY413" s="188" t="s">
        <v>129</v>
      </c>
    </row>
    <row r="414" spans="2:51" s="12" customFormat="1">
      <c r="B414" s="187"/>
      <c r="D414" s="180" t="s">
        <v>135</v>
      </c>
      <c r="E414" s="188" t="s">
        <v>5</v>
      </c>
      <c r="F414" s="189" t="s">
        <v>662</v>
      </c>
      <c r="H414" s="190">
        <v>6</v>
      </c>
      <c r="I414" s="191"/>
      <c r="L414" s="187"/>
      <c r="M414" s="192"/>
      <c r="N414" s="193"/>
      <c r="O414" s="193"/>
      <c r="P414" s="193"/>
      <c r="Q414" s="193"/>
      <c r="R414" s="193"/>
      <c r="S414" s="193"/>
      <c r="T414" s="194"/>
      <c r="AT414" s="188" t="s">
        <v>135</v>
      </c>
      <c r="AU414" s="188" t="s">
        <v>85</v>
      </c>
      <c r="AV414" s="12" t="s">
        <v>85</v>
      </c>
      <c r="AW414" s="12" t="s">
        <v>36</v>
      </c>
      <c r="AX414" s="12" t="s">
        <v>73</v>
      </c>
      <c r="AY414" s="188" t="s">
        <v>129</v>
      </c>
    </row>
    <row r="415" spans="2:51" s="12" customFormat="1">
      <c r="B415" s="187"/>
      <c r="D415" s="180" t="s">
        <v>135</v>
      </c>
      <c r="E415" s="188" t="s">
        <v>5</v>
      </c>
      <c r="F415" s="189" t="s">
        <v>663</v>
      </c>
      <c r="H415" s="190">
        <v>3</v>
      </c>
      <c r="I415" s="191"/>
      <c r="L415" s="187"/>
      <c r="M415" s="192"/>
      <c r="N415" s="193"/>
      <c r="O415" s="193"/>
      <c r="P415" s="193"/>
      <c r="Q415" s="193"/>
      <c r="R415" s="193"/>
      <c r="S415" s="193"/>
      <c r="T415" s="194"/>
      <c r="AT415" s="188" t="s">
        <v>135</v>
      </c>
      <c r="AU415" s="188" t="s">
        <v>85</v>
      </c>
      <c r="AV415" s="12" t="s">
        <v>85</v>
      </c>
      <c r="AW415" s="12" t="s">
        <v>36</v>
      </c>
      <c r="AX415" s="12" t="s">
        <v>73</v>
      </c>
      <c r="AY415" s="188" t="s">
        <v>129</v>
      </c>
    </row>
    <row r="416" spans="2:51" s="12" customFormat="1">
      <c r="B416" s="187"/>
      <c r="D416" s="180" t="s">
        <v>135</v>
      </c>
      <c r="E416" s="188" t="s">
        <v>5</v>
      </c>
      <c r="F416" s="189" t="s">
        <v>664</v>
      </c>
      <c r="H416" s="190">
        <v>3</v>
      </c>
      <c r="I416" s="191"/>
      <c r="L416" s="187"/>
      <c r="M416" s="192"/>
      <c r="N416" s="193"/>
      <c r="O416" s="193"/>
      <c r="P416" s="193"/>
      <c r="Q416" s="193"/>
      <c r="R416" s="193"/>
      <c r="S416" s="193"/>
      <c r="T416" s="194"/>
      <c r="AT416" s="188" t="s">
        <v>135</v>
      </c>
      <c r="AU416" s="188" t="s">
        <v>85</v>
      </c>
      <c r="AV416" s="12" t="s">
        <v>85</v>
      </c>
      <c r="AW416" s="12" t="s">
        <v>36</v>
      </c>
      <c r="AX416" s="12" t="s">
        <v>73</v>
      </c>
      <c r="AY416" s="188" t="s">
        <v>129</v>
      </c>
    </row>
    <row r="417" spans="2:65" s="12" customFormat="1">
      <c r="B417" s="187"/>
      <c r="D417" s="180" t="s">
        <v>135</v>
      </c>
      <c r="E417" s="188" t="s">
        <v>5</v>
      </c>
      <c r="F417" s="189" t="s">
        <v>665</v>
      </c>
      <c r="H417" s="190">
        <v>3</v>
      </c>
      <c r="I417" s="191"/>
      <c r="L417" s="187"/>
      <c r="M417" s="192"/>
      <c r="N417" s="193"/>
      <c r="O417" s="193"/>
      <c r="P417" s="193"/>
      <c r="Q417" s="193"/>
      <c r="R417" s="193"/>
      <c r="S417" s="193"/>
      <c r="T417" s="194"/>
      <c r="AT417" s="188" t="s">
        <v>135</v>
      </c>
      <c r="AU417" s="188" t="s">
        <v>85</v>
      </c>
      <c r="AV417" s="12" t="s">
        <v>85</v>
      </c>
      <c r="AW417" s="12" t="s">
        <v>36</v>
      </c>
      <c r="AX417" s="12" t="s">
        <v>73</v>
      </c>
      <c r="AY417" s="188" t="s">
        <v>129</v>
      </c>
    </row>
    <row r="418" spans="2:65" s="12" customFormat="1">
      <c r="B418" s="187"/>
      <c r="D418" s="180" t="s">
        <v>135</v>
      </c>
      <c r="E418" s="188" t="s">
        <v>5</v>
      </c>
      <c r="F418" s="189" t="s">
        <v>666</v>
      </c>
      <c r="H418" s="190">
        <v>3</v>
      </c>
      <c r="I418" s="191"/>
      <c r="L418" s="187"/>
      <c r="M418" s="192"/>
      <c r="N418" s="193"/>
      <c r="O418" s="193"/>
      <c r="P418" s="193"/>
      <c r="Q418" s="193"/>
      <c r="R418" s="193"/>
      <c r="S418" s="193"/>
      <c r="T418" s="194"/>
      <c r="AT418" s="188" t="s">
        <v>135</v>
      </c>
      <c r="AU418" s="188" t="s">
        <v>85</v>
      </c>
      <c r="AV418" s="12" t="s">
        <v>85</v>
      </c>
      <c r="AW418" s="12" t="s">
        <v>36</v>
      </c>
      <c r="AX418" s="12" t="s">
        <v>73</v>
      </c>
      <c r="AY418" s="188" t="s">
        <v>129</v>
      </c>
    </row>
    <row r="419" spans="2:65" s="12" customFormat="1">
      <c r="B419" s="187"/>
      <c r="D419" s="180" t="s">
        <v>135</v>
      </c>
      <c r="E419" s="188" t="s">
        <v>5</v>
      </c>
      <c r="F419" s="189" t="s">
        <v>667</v>
      </c>
      <c r="H419" s="190">
        <v>2</v>
      </c>
      <c r="I419" s="191"/>
      <c r="L419" s="187"/>
      <c r="M419" s="192"/>
      <c r="N419" s="193"/>
      <c r="O419" s="193"/>
      <c r="P419" s="193"/>
      <c r="Q419" s="193"/>
      <c r="R419" s="193"/>
      <c r="S419" s="193"/>
      <c r="T419" s="194"/>
      <c r="AT419" s="188" t="s">
        <v>135</v>
      </c>
      <c r="AU419" s="188" t="s">
        <v>85</v>
      </c>
      <c r="AV419" s="12" t="s">
        <v>85</v>
      </c>
      <c r="AW419" s="12" t="s">
        <v>36</v>
      </c>
      <c r="AX419" s="12" t="s">
        <v>73</v>
      </c>
      <c r="AY419" s="188" t="s">
        <v>129</v>
      </c>
    </row>
    <row r="420" spans="2:65" s="12" customFormat="1">
      <c r="B420" s="187"/>
      <c r="D420" s="180" t="s">
        <v>135</v>
      </c>
      <c r="E420" s="188" t="s">
        <v>5</v>
      </c>
      <c r="F420" s="189" t="s">
        <v>668</v>
      </c>
      <c r="H420" s="190">
        <v>3</v>
      </c>
      <c r="I420" s="191"/>
      <c r="L420" s="187"/>
      <c r="M420" s="192"/>
      <c r="N420" s="193"/>
      <c r="O420" s="193"/>
      <c r="P420" s="193"/>
      <c r="Q420" s="193"/>
      <c r="R420" s="193"/>
      <c r="S420" s="193"/>
      <c r="T420" s="194"/>
      <c r="AT420" s="188" t="s">
        <v>135</v>
      </c>
      <c r="AU420" s="188" t="s">
        <v>85</v>
      </c>
      <c r="AV420" s="12" t="s">
        <v>85</v>
      </c>
      <c r="AW420" s="12" t="s">
        <v>36</v>
      </c>
      <c r="AX420" s="12" t="s">
        <v>73</v>
      </c>
      <c r="AY420" s="188" t="s">
        <v>129</v>
      </c>
    </row>
    <row r="421" spans="2:65" s="12" customFormat="1">
      <c r="B421" s="187"/>
      <c r="D421" s="180" t="s">
        <v>135</v>
      </c>
      <c r="E421" s="188" t="s">
        <v>5</v>
      </c>
      <c r="F421" s="189" t="s">
        <v>669</v>
      </c>
      <c r="H421" s="190">
        <v>6</v>
      </c>
      <c r="I421" s="191"/>
      <c r="L421" s="187"/>
      <c r="M421" s="192"/>
      <c r="N421" s="193"/>
      <c r="O421" s="193"/>
      <c r="P421" s="193"/>
      <c r="Q421" s="193"/>
      <c r="R421" s="193"/>
      <c r="S421" s="193"/>
      <c r="T421" s="194"/>
      <c r="AT421" s="188" t="s">
        <v>135</v>
      </c>
      <c r="AU421" s="188" t="s">
        <v>85</v>
      </c>
      <c r="AV421" s="12" t="s">
        <v>85</v>
      </c>
      <c r="AW421" s="12" t="s">
        <v>36</v>
      </c>
      <c r="AX421" s="12" t="s">
        <v>73</v>
      </c>
      <c r="AY421" s="188" t="s">
        <v>129</v>
      </c>
    </row>
    <row r="422" spans="2:65" s="13" customFormat="1">
      <c r="B422" s="195"/>
      <c r="D422" s="180" t="s">
        <v>135</v>
      </c>
      <c r="E422" s="196" t="s">
        <v>5</v>
      </c>
      <c r="F422" s="197" t="s">
        <v>137</v>
      </c>
      <c r="H422" s="198">
        <v>88.7</v>
      </c>
      <c r="I422" s="199"/>
      <c r="L422" s="195"/>
      <c r="M422" s="200"/>
      <c r="N422" s="201"/>
      <c r="O422" s="201"/>
      <c r="P422" s="201"/>
      <c r="Q422" s="201"/>
      <c r="R422" s="201"/>
      <c r="S422" s="201"/>
      <c r="T422" s="202"/>
      <c r="AT422" s="196" t="s">
        <v>135</v>
      </c>
      <c r="AU422" s="196" t="s">
        <v>85</v>
      </c>
      <c r="AV422" s="13" t="s">
        <v>133</v>
      </c>
      <c r="AW422" s="13" t="s">
        <v>36</v>
      </c>
      <c r="AX422" s="13" t="s">
        <v>78</v>
      </c>
      <c r="AY422" s="196" t="s">
        <v>129</v>
      </c>
    </row>
    <row r="423" spans="2:65" s="1" customFormat="1" ht="38.25" customHeight="1">
      <c r="B423" s="166"/>
      <c r="C423" s="167" t="s">
        <v>670</v>
      </c>
      <c r="D423" s="167" t="s">
        <v>130</v>
      </c>
      <c r="E423" s="168" t="s">
        <v>671</v>
      </c>
      <c r="F423" s="169" t="s">
        <v>672</v>
      </c>
      <c r="G423" s="170" t="s">
        <v>141</v>
      </c>
      <c r="H423" s="171">
        <v>83.3</v>
      </c>
      <c r="I423" s="172"/>
      <c r="J423" s="173">
        <f>ROUND(I423*H423,2)</f>
        <v>0</v>
      </c>
      <c r="K423" s="169" t="s">
        <v>142</v>
      </c>
      <c r="L423" s="41"/>
      <c r="M423" s="174" t="s">
        <v>5</v>
      </c>
      <c r="N423" s="175" t="s">
        <v>44</v>
      </c>
      <c r="O423" s="42"/>
      <c r="P423" s="176">
        <f>O423*H423</f>
        <v>0</v>
      </c>
      <c r="Q423" s="176">
        <v>0</v>
      </c>
      <c r="R423" s="176">
        <f>Q423*H423</f>
        <v>0</v>
      </c>
      <c r="S423" s="176">
        <v>1.2319999999999999E-2</v>
      </c>
      <c r="T423" s="177">
        <f>S423*H423</f>
        <v>1.0262559999999998</v>
      </c>
      <c r="AR423" s="24" t="s">
        <v>220</v>
      </c>
      <c r="AT423" s="24" t="s">
        <v>130</v>
      </c>
      <c r="AU423" s="24" t="s">
        <v>85</v>
      </c>
      <c r="AY423" s="24" t="s">
        <v>129</v>
      </c>
      <c r="BE423" s="178">
        <f>IF(N423="základní",J423,0)</f>
        <v>0</v>
      </c>
      <c r="BF423" s="178">
        <f>IF(N423="snížená",J423,0)</f>
        <v>0</v>
      </c>
      <c r="BG423" s="178">
        <f>IF(N423="zákl. přenesená",J423,0)</f>
        <v>0</v>
      </c>
      <c r="BH423" s="178">
        <f>IF(N423="sníž. přenesená",J423,0)</f>
        <v>0</v>
      </c>
      <c r="BI423" s="178">
        <f>IF(N423="nulová",J423,0)</f>
        <v>0</v>
      </c>
      <c r="BJ423" s="24" t="s">
        <v>78</v>
      </c>
      <c r="BK423" s="178">
        <f>ROUND(I423*H423,2)</f>
        <v>0</v>
      </c>
      <c r="BL423" s="24" t="s">
        <v>220</v>
      </c>
      <c r="BM423" s="24" t="s">
        <v>673</v>
      </c>
    </row>
    <row r="424" spans="2:65" s="1" customFormat="1" ht="67.5">
      <c r="B424" s="41"/>
      <c r="D424" s="180" t="s">
        <v>144</v>
      </c>
      <c r="F424" s="205" t="s">
        <v>646</v>
      </c>
      <c r="I424" s="206"/>
      <c r="L424" s="41"/>
      <c r="M424" s="207"/>
      <c r="N424" s="42"/>
      <c r="O424" s="42"/>
      <c r="P424" s="42"/>
      <c r="Q424" s="42"/>
      <c r="R424" s="42"/>
      <c r="S424" s="42"/>
      <c r="T424" s="70"/>
      <c r="AT424" s="24" t="s">
        <v>144</v>
      </c>
      <c r="AU424" s="24" t="s">
        <v>85</v>
      </c>
    </row>
    <row r="425" spans="2:65" s="12" customFormat="1">
      <c r="B425" s="187"/>
      <c r="D425" s="180" t="s">
        <v>135</v>
      </c>
      <c r="E425" s="188" t="s">
        <v>5</v>
      </c>
      <c r="F425" s="189" t="s">
        <v>674</v>
      </c>
      <c r="H425" s="190">
        <v>5</v>
      </c>
      <c r="I425" s="191"/>
      <c r="L425" s="187"/>
      <c r="M425" s="192"/>
      <c r="N425" s="193"/>
      <c r="O425" s="193"/>
      <c r="P425" s="193"/>
      <c r="Q425" s="193"/>
      <c r="R425" s="193"/>
      <c r="S425" s="193"/>
      <c r="T425" s="194"/>
      <c r="AT425" s="188" t="s">
        <v>135</v>
      </c>
      <c r="AU425" s="188" t="s">
        <v>85</v>
      </c>
      <c r="AV425" s="12" t="s">
        <v>85</v>
      </c>
      <c r="AW425" s="12" t="s">
        <v>36</v>
      </c>
      <c r="AX425" s="12" t="s">
        <v>73</v>
      </c>
      <c r="AY425" s="188" t="s">
        <v>129</v>
      </c>
    </row>
    <row r="426" spans="2:65" s="12" customFormat="1">
      <c r="B426" s="187"/>
      <c r="D426" s="180" t="s">
        <v>135</v>
      </c>
      <c r="E426" s="188" t="s">
        <v>5</v>
      </c>
      <c r="F426" s="189" t="s">
        <v>675</v>
      </c>
      <c r="H426" s="190">
        <v>5</v>
      </c>
      <c r="I426" s="191"/>
      <c r="L426" s="187"/>
      <c r="M426" s="192"/>
      <c r="N426" s="193"/>
      <c r="O426" s="193"/>
      <c r="P426" s="193"/>
      <c r="Q426" s="193"/>
      <c r="R426" s="193"/>
      <c r="S426" s="193"/>
      <c r="T426" s="194"/>
      <c r="AT426" s="188" t="s">
        <v>135</v>
      </c>
      <c r="AU426" s="188" t="s">
        <v>85</v>
      </c>
      <c r="AV426" s="12" t="s">
        <v>85</v>
      </c>
      <c r="AW426" s="12" t="s">
        <v>36</v>
      </c>
      <c r="AX426" s="12" t="s">
        <v>73</v>
      </c>
      <c r="AY426" s="188" t="s">
        <v>129</v>
      </c>
    </row>
    <row r="427" spans="2:65" s="12" customFormat="1">
      <c r="B427" s="187"/>
      <c r="D427" s="180" t="s">
        <v>135</v>
      </c>
      <c r="E427" s="188" t="s">
        <v>5</v>
      </c>
      <c r="F427" s="189" t="s">
        <v>676</v>
      </c>
      <c r="H427" s="190">
        <v>5</v>
      </c>
      <c r="I427" s="191"/>
      <c r="L427" s="187"/>
      <c r="M427" s="192"/>
      <c r="N427" s="193"/>
      <c r="O427" s="193"/>
      <c r="P427" s="193"/>
      <c r="Q427" s="193"/>
      <c r="R427" s="193"/>
      <c r="S427" s="193"/>
      <c r="T427" s="194"/>
      <c r="AT427" s="188" t="s">
        <v>135</v>
      </c>
      <c r="AU427" s="188" t="s">
        <v>85</v>
      </c>
      <c r="AV427" s="12" t="s">
        <v>85</v>
      </c>
      <c r="AW427" s="12" t="s">
        <v>36</v>
      </c>
      <c r="AX427" s="12" t="s">
        <v>73</v>
      </c>
      <c r="AY427" s="188" t="s">
        <v>129</v>
      </c>
    </row>
    <row r="428" spans="2:65" s="12" customFormat="1">
      <c r="B428" s="187"/>
      <c r="D428" s="180" t="s">
        <v>135</v>
      </c>
      <c r="E428" s="188" t="s">
        <v>5</v>
      </c>
      <c r="F428" s="189" t="s">
        <v>677</v>
      </c>
      <c r="H428" s="190">
        <v>3.5</v>
      </c>
      <c r="I428" s="191"/>
      <c r="L428" s="187"/>
      <c r="M428" s="192"/>
      <c r="N428" s="193"/>
      <c r="O428" s="193"/>
      <c r="P428" s="193"/>
      <c r="Q428" s="193"/>
      <c r="R428" s="193"/>
      <c r="S428" s="193"/>
      <c r="T428" s="194"/>
      <c r="AT428" s="188" t="s">
        <v>135</v>
      </c>
      <c r="AU428" s="188" t="s">
        <v>85</v>
      </c>
      <c r="AV428" s="12" t="s">
        <v>85</v>
      </c>
      <c r="AW428" s="12" t="s">
        <v>36</v>
      </c>
      <c r="AX428" s="12" t="s">
        <v>73</v>
      </c>
      <c r="AY428" s="188" t="s">
        <v>129</v>
      </c>
    </row>
    <row r="429" spans="2:65" s="12" customFormat="1">
      <c r="B429" s="187"/>
      <c r="D429" s="180" t="s">
        <v>135</v>
      </c>
      <c r="E429" s="188" t="s">
        <v>5</v>
      </c>
      <c r="F429" s="189" t="s">
        <v>678</v>
      </c>
      <c r="H429" s="190">
        <v>3.5</v>
      </c>
      <c r="I429" s="191"/>
      <c r="L429" s="187"/>
      <c r="M429" s="192"/>
      <c r="N429" s="193"/>
      <c r="O429" s="193"/>
      <c r="P429" s="193"/>
      <c r="Q429" s="193"/>
      <c r="R429" s="193"/>
      <c r="S429" s="193"/>
      <c r="T429" s="194"/>
      <c r="AT429" s="188" t="s">
        <v>135</v>
      </c>
      <c r="AU429" s="188" t="s">
        <v>85</v>
      </c>
      <c r="AV429" s="12" t="s">
        <v>85</v>
      </c>
      <c r="AW429" s="12" t="s">
        <v>36</v>
      </c>
      <c r="AX429" s="12" t="s">
        <v>73</v>
      </c>
      <c r="AY429" s="188" t="s">
        <v>129</v>
      </c>
    </row>
    <row r="430" spans="2:65" s="12" customFormat="1">
      <c r="B430" s="187"/>
      <c r="D430" s="180" t="s">
        <v>135</v>
      </c>
      <c r="E430" s="188" t="s">
        <v>5</v>
      </c>
      <c r="F430" s="189" t="s">
        <v>679</v>
      </c>
      <c r="H430" s="190">
        <v>3.5</v>
      </c>
      <c r="I430" s="191"/>
      <c r="L430" s="187"/>
      <c r="M430" s="192"/>
      <c r="N430" s="193"/>
      <c r="O430" s="193"/>
      <c r="P430" s="193"/>
      <c r="Q430" s="193"/>
      <c r="R430" s="193"/>
      <c r="S430" s="193"/>
      <c r="T430" s="194"/>
      <c r="AT430" s="188" t="s">
        <v>135</v>
      </c>
      <c r="AU430" s="188" t="s">
        <v>85</v>
      </c>
      <c r="AV430" s="12" t="s">
        <v>85</v>
      </c>
      <c r="AW430" s="12" t="s">
        <v>36</v>
      </c>
      <c r="AX430" s="12" t="s">
        <v>73</v>
      </c>
      <c r="AY430" s="188" t="s">
        <v>129</v>
      </c>
    </row>
    <row r="431" spans="2:65" s="12" customFormat="1">
      <c r="B431" s="187"/>
      <c r="D431" s="180" t="s">
        <v>135</v>
      </c>
      <c r="E431" s="188" t="s">
        <v>5</v>
      </c>
      <c r="F431" s="189" t="s">
        <v>680</v>
      </c>
      <c r="H431" s="190">
        <v>3.5</v>
      </c>
      <c r="I431" s="191"/>
      <c r="L431" s="187"/>
      <c r="M431" s="192"/>
      <c r="N431" s="193"/>
      <c r="O431" s="193"/>
      <c r="P431" s="193"/>
      <c r="Q431" s="193"/>
      <c r="R431" s="193"/>
      <c r="S431" s="193"/>
      <c r="T431" s="194"/>
      <c r="AT431" s="188" t="s">
        <v>135</v>
      </c>
      <c r="AU431" s="188" t="s">
        <v>85</v>
      </c>
      <c r="AV431" s="12" t="s">
        <v>85</v>
      </c>
      <c r="AW431" s="12" t="s">
        <v>36</v>
      </c>
      <c r="AX431" s="12" t="s">
        <v>73</v>
      </c>
      <c r="AY431" s="188" t="s">
        <v>129</v>
      </c>
    </row>
    <row r="432" spans="2:65" s="12" customFormat="1">
      <c r="B432" s="187"/>
      <c r="D432" s="180" t="s">
        <v>135</v>
      </c>
      <c r="E432" s="188" t="s">
        <v>5</v>
      </c>
      <c r="F432" s="189" t="s">
        <v>681</v>
      </c>
      <c r="H432" s="190">
        <v>3.5</v>
      </c>
      <c r="I432" s="191"/>
      <c r="L432" s="187"/>
      <c r="M432" s="192"/>
      <c r="N432" s="193"/>
      <c r="O432" s="193"/>
      <c r="P432" s="193"/>
      <c r="Q432" s="193"/>
      <c r="R432" s="193"/>
      <c r="S432" s="193"/>
      <c r="T432" s="194"/>
      <c r="AT432" s="188" t="s">
        <v>135</v>
      </c>
      <c r="AU432" s="188" t="s">
        <v>85</v>
      </c>
      <c r="AV432" s="12" t="s">
        <v>85</v>
      </c>
      <c r="AW432" s="12" t="s">
        <v>36</v>
      </c>
      <c r="AX432" s="12" t="s">
        <v>73</v>
      </c>
      <c r="AY432" s="188" t="s">
        <v>129</v>
      </c>
    </row>
    <row r="433" spans="2:65" s="12" customFormat="1">
      <c r="B433" s="187"/>
      <c r="D433" s="180" t="s">
        <v>135</v>
      </c>
      <c r="E433" s="188" t="s">
        <v>5</v>
      </c>
      <c r="F433" s="189" t="s">
        <v>682</v>
      </c>
      <c r="H433" s="190">
        <v>3.5</v>
      </c>
      <c r="I433" s="191"/>
      <c r="L433" s="187"/>
      <c r="M433" s="192"/>
      <c r="N433" s="193"/>
      <c r="O433" s="193"/>
      <c r="P433" s="193"/>
      <c r="Q433" s="193"/>
      <c r="R433" s="193"/>
      <c r="S433" s="193"/>
      <c r="T433" s="194"/>
      <c r="AT433" s="188" t="s">
        <v>135</v>
      </c>
      <c r="AU433" s="188" t="s">
        <v>85</v>
      </c>
      <c r="AV433" s="12" t="s">
        <v>85</v>
      </c>
      <c r="AW433" s="12" t="s">
        <v>36</v>
      </c>
      <c r="AX433" s="12" t="s">
        <v>73</v>
      </c>
      <c r="AY433" s="188" t="s">
        <v>129</v>
      </c>
    </row>
    <row r="434" spans="2:65" s="12" customFormat="1">
      <c r="B434" s="187"/>
      <c r="D434" s="180" t="s">
        <v>135</v>
      </c>
      <c r="E434" s="188" t="s">
        <v>5</v>
      </c>
      <c r="F434" s="189" t="s">
        <v>683</v>
      </c>
      <c r="H434" s="190">
        <v>3.5</v>
      </c>
      <c r="I434" s="191"/>
      <c r="L434" s="187"/>
      <c r="M434" s="192"/>
      <c r="N434" s="193"/>
      <c r="O434" s="193"/>
      <c r="P434" s="193"/>
      <c r="Q434" s="193"/>
      <c r="R434" s="193"/>
      <c r="S434" s="193"/>
      <c r="T434" s="194"/>
      <c r="AT434" s="188" t="s">
        <v>135</v>
      </c>
      <c r="AU434" s="188" t="s">
        <v>85</v>
      </c>
      <c r="AV434" s="12" t="s">
        <v>85</v>
      </c>
      <c r="AW434" s="12" t="s">
        <v>36</v>
      </c>
      <c r="AX434" s="12" t="s">
        <v>73</v>
      </c>
      <c r="AY434" s="188" t="s">
        <v>129</v>
      </c>
    </row>
    <row r="435" spans="2:65" s="12" customFormat="1">
      <c r="B435" s="187"/>
      <c r="D435" s="180" t="s">
        <v>135</v>
      </c>
      <c r="E435" s="188" t="s">
        <v>5</v>
      </c>
      <c r="F435" s="189" t="s">
        <v>684</v>
      </c>
      <c r="H435" s="190">
        <v>3.5</v>
      </c>
      <c r="I435" s="191"/>
      <c r="L435" s="187"/>
      <c r="M435" s="192"/>
      <c r="N435" s="193"/>
      <c r="O435" s="193"/>
      <c r="P435" s="193"/>
      <c r="Q435" s="193"/>
      <c r="R435" s="193"/>
      <c r="S435" s="193"/>
      <c r="T435" s="194"/>
      <c r="AT435" s="188" t="s">
        <v>135</v>
      </c>
      <c r="AU435" s="188" t="s">
        <v>85</v>
      </c>
      <c r="AV435" s="12" t="s">
        <v>85</v>
      </c>
      <c r="AW435" s="12" t="s">
        <v>36</v>
      </c>
      <c r="AX435" s="12" t="s">
        <v>73</v>
      </c>
      <c r="AY435" s="188" t="s">
        <v>129</v>
      </c>
    </row>
    <row r="436" spans="2:65" s="12" customFormat="1">
      <c r="B436" s="187"/>
      <c r="D436" s="180" t="s">
        <v>135</v>
      </c>
      <c r="E436" s="188" t="s">
        <v>5</v>
      </c>
      <c r="F436" s="189" t="s">
        <v>685</v>
      </c>
      <c r="H436" s="190">
        <v>3.5</v>
      </c>
      <c r="I436" s="191"/>
      <c r="L436" s="187"/>
      <c r="M436" s="192"/>
      <c r="N436" s="193"/>
      <c r="O436" s="193"/>
      <c r="P436" s="193"/>
      <c r="Q436" s="193"/>
      <c r="R436" s="193"/>
      <c r="S436" s="193"/>
      <c r="T436" s="194"/>
      <c r="AT436" s="188" t="s">
        <v>135</v>
      </c>
      <c r="AU436" s="188" t="s">
        <v>85</v>
      </c>
      <c r="AV436" s="12" t="s">
        <v>85</v>
      </c>
      <c r="AW436" s="12" t="s">
        <v>36</v>
      </c>
      <c r="AX436" s="12" t="s">
        <v>73</v>
      </c>
      <c r="AY436" s="188" t="s">
        <v>129</v>
      </c>
    </row>
    <row r="437" spans="2:65" s="12" customFormat="1">
      <c r="B437" s="187"/>
      <c r="D437" s="180" t="s">
        <v>135</v>
      </c>
      <c r="E437" s="188" t="s">
        <v>5</v>
      </c>
      <c r="F437" s="189" t="s">
        <v>686</v>
      </c>
      <c r="H437" s="190">
        <v>3.5</v>
      </c>
      <c r="I437" s="191"/>
      <c r="L437" s="187"/>
      <c r="M437" s="192"/>
      <c r="N437" s="193"/>
      <c r="O437" s="193"/>
      <c r="P437" s="193"/>
      <c r="Q437" s="193"/>
      <c r="R437" s="193"/>
      <c r="S437" s="193"/>
      <c r="T437" s="194"/>
      <c r="AT437" s="188" t="s">
        <v>135</v>
      </c>
      <c r="AU437" s="188" t="s">
        <v>85</v>
      </c>
      <c r="AV437" s="12" t="s">
        <v>85</v>
      </c>
      <c r="AW437" s="12" t="s">
        <v>36</v>
      </c>
      <c r="AX437" s="12" t="s">
        <v>73</v>
      </c>
      <c r="AY437" s="188" t="s">
        <v>129</v>
      </c>
    </row>
    <row r="438" spans="2:65" s="12" customFormat="1">
      <c r="B438" s="187"/>
      <c r="D438" s="180" t="s">
        <v>135</v>
      </c>
      <c r="E438" s="188" t="s">
        <v>5</v>
      </c>
      <c r="F438" s="189" t="s">
        <v>687</v>
      </c>
      <c r="H438" s="190">
        <v>3.5</v>
      </c>
      <c r="I438" s="191"/>
      <c r="L438" s="187"/>
      <c r="M438" s="192"/>
      <c r="N438" s="193"/>
      <c r="O438" s="193"/>
      <c r="P438" s="193"/>
      <c r="Q438" s="193"/>
      <c r="R438" s="193"/>
      <c r="S438" s="193"/>
      <c r="T438" s="194"/>
      <c r="AT438" s="188" t="s">
        <v>135</v>
      </c>
      <c r="AU438" s="188" t="s">
        <v>85</v>
      </c>
      <c r="AV438" s="12" t="s">
        <v>85</v>
      </c>
      <c r="AW438" s="12" t="s">
        <v>36</v>
      </c>
      <c r="AX438" s="12" t="s">
        <v>73</v>
      </c>
      <c r="AY438" s="188" t="s">
        <v>129</v>
      </c>
    </row>
    <row r="439" spans="2:65" s="12" customFormat="1">
      <c r="B439" s="187"/>
      <c r="D439" s="180" t="s">
        <v>135</v>
      </c>
      <c r="E439" s="188" t="s">
        <v>5</v>
      </c>
      <c r="F439" s="189" t="s">
        <v>688</v>
      </c>
      <c r="H439" s="190">
        <v>3.5</v>
      </c>
      <c r="I439" s="191"/>
      <c r="L439" s="187"/>
      <c r="M439" s="192"/>
      <c r="N439" s="193"/>
      <c r="O439" s="193"/>
      <c r="P439" s="193"/>
      <c r="Q439" s="193"/>
      <c r="R439" s="193"/>
      <c r="S439" s="193"/>
      <c r="T439" s="194"/>
      <c r="AT439" s="188" t="s">
        <v>135</v>
      </c>
      <c r="AU439" s="188" t="s">
        <v>85</v>
      </c>
      <c r="AV439" s="12" t="s">
        <v>85</v>
      </c>
      <c r="AW439" s="12" t="s">
        <v>36</v>
      </c>
      <c r="AX439" s="12" t="s">
        <v>73</v>
      </c>
      <c r="AY439" s="188" t="s">
        <v>129</v>
      </c>
    </row>
    <row r="440" spans="2:65" s="12" customFormat="1">
      <c r="B440" s="187"/>
      <c r="D440" s="180" t="s">
        <v>135</v>
      </c>
      <c r="E440" s="188" t="s">
        <v>5</v>
      </c>
      <c r="F440" s="189" t="s">
        <v>689</v>
      </c>
      <c r="H440" s="190">
        <v>3.5</v>
      </c>
      <c r="I440" s="191"/>
      <c r="L440" s="187"/>
      <c r="M440" s="192"/>
      <c r="N440" s="193"/>
      <c r="O440" s="193"/>
      <c r="P440" s="193"/>
      <c r="Q440" s="193"/>
      <c r="R440" s="193"/>
      <c r="S440" s="193"/>
      <c r="T440" s="194"/>
      <c r="AT440" s="188" t="s">
        <v>135</v>
      </c>
      <c r="AU440" s="188" t="s">
        <v>85</v>
      </c>
      <c r="AV440" s="12" t="s">
        <v>85</v>
      </c>
      <c r="AW440" s="12" t="s">
        <v>36</v>
      </c>
      <c r="AX440" s="12" t="s">
        <v>73</v>
      </c>
      <c r="AY440" s="188" t="s">
        <v>129</v>
      </c>
    </row>
    <row r="441" spans="2:65" s="12" customFormat="1">
      <c r="B441" s="187"/>
      <c r="D441" s="180" t="s">
        <v>135</v>
      </c>
      <c r="E441" s="188" t="s">
        <v>5</v>
      </c>
      <c r="F441" s="189" t="s">
        <v>690</v>
      </c>
      <c r="H441" s="190">
        <v>3.5</v>
      </c>
      <c r="I441" s="191"/>
      <c r="L441" s="187"/>
      <c r="M441" s="192"/>
      <c r="N441" s="193"/>
      <c r="O441" s="193"/>
      <c r="P441" s="193"/>
      <c r="Q441" s="193"/>
      <c r="R441" s="193"/>
      <c r="S441" s="193"/>
      <c r="T441" s="194"/>
      <c r="AT441" s="188" t="s">
        <v>135</v>
      </c>
      <c r="AU441" s="188" t="s">
        <v>85</v>
      </c>
      <c r="AV441" s="12" t="s">
        <v>85</v>
      </c>
      <c r="AW441" s="12" t="s">
        <v>36</v>
      </c>
      <c r="AX441" s="12" t="s">
        <v>73</v>
      </c>
      <c r="AY441" s="188" t="s">
        <v>129</v>
      </c>
    </row>
    <row r="442" spans="2:65" s="12" customFormat="1">
      <c r="B442" s="187"/>
      <c r="D442" s="180" t="s">
        <v>135</v>
      </c>
      <c r="E442" s="188" t="s">
        <v>5</v>
      </c>
      <c r="F442" s="189" t="s">
        <v>691</v>
      </c>
      <c r="H442" s="190">
        <v>3.5</v>
      </c>
      <c r="I442" s="191"/>
      <c r="L442" s="187"/>
      <c r="M442" s="192"/>
      <c r="N442" s="193"/>
      <c r="O442" s="193"/>
      <c r="P442" s="193"/>
      <c r="Q442" s="193"/>
      <c r="R442" s="193"/>
      <c r="S442" s="193"/>
      <c r="T442" s="194"/>
      <c r="AT442" s="188" t="s">
        <v>135</v>
      </c>
      <c r="AU442" s="188" t="s">
        <v>85</v>
      </c>
      <c r="AV442" s="12" t="s">
        <v>85</v>
      </c>
      <c r="AW442" s="12" t="s">
        <v>36</v>
      </c>
      <c r="AX442" s="12" t="s">
        <v>73</v>
      </c>
      <c r="AY442" s="188" t="s">
        <v>129</v>
      </c>
    </row>
    <row r="443" spans="2:65" s="12" customFormat="1">
      <c r="B443" s="187"/>
      <c r="D443" s="180" t="s">
        <v>135</v>
      </c>
      <c r="E443" s="188" t="s">
        <v>5</v>
      </c>
      <c r="F443" s="189" t="s">
        <v>692</v>
      </c>
      <c r="H443" s="190">
        <v>3.5</v>
      </c>
      <c r="I443" s="191"/>
      <c r="L443" s="187"/>
      <c r="M443" s="192"/>
      <c r="N443" s="193"/>
      <c r="O443" s="193"/>
      <c r="P443" s="193"/>
      <c r="Q443" s="193"/>
      <c r="R443" s="193"/>
      <c r="S443" s="193"/>
      <c r="T443" s="194"/>
      <c r="AT443" s="188" t="s">
        <v>135</v>
      </c>
      <c r="AU443" s="188" t="s">
        <v>85</v>
      </c>
      <c r="AV443" s="12" t="s">
        <v>85</v>
      </c>
      <c r="AW443" s="12" t="s">
        <v>36</v>
      </c>
      <c r="AX443" s="12" t="s">
        <v>73</v>
      </c>
      <c r="AY443" s="188" t="s">
        <v>129</v>
      </c>
    </row>
    <row r="444" spans="2:65" s="12" customFormat="1">
      <c r="B444" s="187"/>
      <c r="D444" s="180" t="s">
        <v>135</v>
      </c>
      <c r="E444" s="188" t="s">
        <v>5</v>
      </c>
      <c r="F444" s="189" t="s">
        <v>656</v>
      </c>
      <c r="H444" s="190">
        <v>1.5</v>
      </c>
      <c r="I444" s="191"/>
      <c r="L444" s="187"/>
      <c r="M444" s="192"/>
      <c r="N444" s="193"/>
      <c r="O444" s="193"/>
      <c r="P444" s="193"/>
      <c r="Q444" s="193"/>
      <c r="R444" s="193"/>
      <c r="S444" s="193"/>
      <c r="T444" s="194"/>
      <c r="AT444" s="188" t="s">
        <v>135</v>
      </c>
      <c r="AU444" s="188" t="s">
        <v>85</v>
      </c>
      <c r="AV444" s="12" t="s">
        <v>85</v>
      </c>
      <c r="AW444" s="12" t="s">
        <v>36</v>
      </c>
      <c r="AX444" s="12" t="s">
        <v>73</v>
      </c>
      <c r="AY444" s="188" t="s">
        <v>129</v>
      </c>
    </row>
    <row r="445" spans="2:65" s="12" customFormat="1">
      <c r="B445" s="187"/>
      <c r="D445" s="180" t="s">
        <v>135</v>
      </c>
      <c r="E445" s="188" t="s">
        <v>5</v>
      </c>
      <c r="F445" s="189" t="s">
        <v>693</v>
      </c>
      <c r="H445" s="190">
        <v>4</v>
      </c>
      <c r="I445" s="191"/>
      <c r="L445" s="187"/>
      <c r="M445" s="192"/>
      <c r="N445" s="193"/>
      <c r="O445" s="193"/>
      <c r="P445" s="193"/>
      <c r="Q445" s="193"/>
      <c r="R445" s="193"/>
      <c r="S445" s="193"/>
      <c r="T445" s="194"/>
      <c r="AT445" s="188" t="s">
        <v>135</v>
      </c>
      <c r="AU445" s="188" t="s">
        <v>85</v>
      </c>
      <c r="AV445" s="12" t="s">
        <v>85</v>
      </c>
      <c r="AW445" s="12" t="s">
        <v>36</v>
      </c>
      <c r="AX445" s="12" t="s">
        <v>73</v>
      </c>
      <c r="AY445" s="188" t="s">
        <v>129</v>
      </c>
    </row>
    <row r="446" spans="2:65" s="12" customFormat="1">
      <c r="B446" s="187"/>
      <c r="D446" s="180" t="s">
        <v>135</v>
      </c>
      <c r="E446" s="188" t="s">
        <v>5</v>
      </c>
      <c r="F446" s="189" t="s">
        <v>694</v>
      </c>
      <c r="H446" s="190">
        <v>6.8</v>
      </c>
      <c r="I446" s="191"/>
      <c r="L446" s="187"/>
      <c r="M446" s="192"/>
      <c r="N446" s="193"/>
      <c r="O446" s="193"/>
      <c r="P446" s="193"/>
      <c r="Q446" s="193"/>
      <c r="R446" s="193"/>
      <c r="S446" s="193"/>
      <c r="T446" s="194"/>
      <c r="AT446" s="188" t="s">
        <v>135</v>
      </c>
      <c r="AU446" s="188" t="s">
        <v>85</v>
      </c>
      <c r="AV446" s="12" t="s">
        <v>85</v>
      </c>
      <c r="AW446" s="12" t="s">
        <v>36</v>
      </c>
      <c r="AX446" s="12" t="s">
        <v>73</v>
      </c>
      <c r="AY446" s="188" t="s">
        <v>129</v>
      </c>
    </row>
    <row r="447" spans="2:65" s="13" customFormat="1">
      <c r="B447" s="195"/>
      <c r="D447" s="180" t="s">
        <v>135</v>
      </c>
      <c r="E447" s="196" t="s">
        <v>5</v>
      </c>
      <c r="F447" s="197" t="s">
        <v>137</v>
      </c>
      <c r="H447" s="198">
        <v>83.3</v>
      </c>
      <c r="I447" s="199"/>
      <c r="L447" s="195"/>
      <c r="M447" s="200"/>
      <c r="N447" s="201"/>
      <c r="O447" s="201"/>
      <c r="P447" s="201"/>
      <c r="Q447" s="201"/>
      <c r="R447" s="201"/>
      <c r="S447" s="201"/>
      <c r="T447" s="202"/>
      <c r="AT447" s="196" t="s">
        <v>135</v>
      </c>
      <c r="AU447" s="196" t="s">
        <v>85</v>
      </c>
      <c r="AV447" s="13" t="s">
        <v>133</v>
      </c>
      <c r="AW447" s="13" t="s">
        <v>36</v>
      </c>
      <c r="AX447" s="13" t="s">
        <v>78</v>
      </c>
      <c r="AY447" s="196" t="s">
        <v>129</v>
      </c>
    </row>
    <row r="448" spans="2:65" s="1" customFormat="1" ht="38.25" customHeight="1">
      <c r="B448" s="166"/>
      <c r="C448" s="167" t="s">
        <v>695</v>
      </c>
      <c r="D448" s="167" t="s">
        <v>130</v>
      </c>
      <c r="E448" s="168" t="s">
        <v>696</v>
      </c>
      <c r="F448" s="169" t="s">
        <v>697</v>
      </c>
      <c r="G448" s="170" t="s">
        <v>141</v>
      </c>
      <c r="H448" s="171">
        <v>84.5</v>
      </c>
      <c r="I448" s="172"/>
      <c r="J448" s="173">
        <f>ROUND(I448*H448,2)</f>
        <v>0</v>
      </c>
      <c r="K448" s="169" t="s">
        <v>142</v>
      </c>
      <c r="L448" s="41"/>
      <c r="M448" s="174" t="s">
        <v>5</v>
      </c>
      <c r="N448" s="175" t="s">
        <v>44</v>
      </c>
      <c r="O448" s="42"/>
      <c r="P448" s="176">
        <f>O448*H448</f>
        <v>0</v>
      </c>
      <c r="Q448" s="176">
        <v>0</v>
      </c>
      <c r="R448" s="176">
        <f>Q448*H448</f>
        <v>0</v>
      </c>
      <c r="S448" s="176">
        <v>1.2319999999999999E-2</v>
      </c>
      <c r="T448" s="177">
        <f>S448*H448</f>
        <v>1.04104</v>
      </c>
      <c r="AR448" s="24" t="s">
        <v>220</v>
      </c>
      <c r="AT448" s="24" t="s">
        <v>130</v>
      </c>
      <c r="AU448" s="24" t="s">
        <v>85</v>
      </c>
      <c r="AY448" s="24" t="s">
        <v>129</v>
      </c>
      <c r="BE448" s="178">
        <f>IF(N448="základní",J448,0)</f>
        <v>0</v>
      </c>
      <c r="BF448" s="178">
        <f>IF(N448="snížená",J448,0)</f>
        <v>0</v>
      </c>
      <c r="BG448" s="178">
        <f>IF(N448="zákl. přenesená",J448,0)</f>
        <v>0</v>
      </c>
      <c r="BH448" s="178">
        <f>IF(N448="sníž. přenesená",J448,0)</f>
        <v>0</v>
      </c>
      <c r="BI448" s="178">
        <f>IF(N448="nulová",J448,0)</f>
        <v>0</v>
      </c>
      <c r="BJ448" s="24" t="s">
        <v>78</v>
      </c>
      <c r="BK448" s="178">
        <f>ROUND(I448*H448,2)</f>
        <v>0</v>
      </c>
      <c r="BL448" s="24" t="s">
        <v>220</v>
      </c>
      <c r="BM448" s="24" t="s">
        <v>698</v>
      </c>
    </row>
    <row r="449" spans="2:65" s="1" customFormat="1" ht="67.5">
      <c r="B449" s="41"/>
      <c r="D449" s="180" t="s">
        <v>144</v>
      </c>
      <c r="F449" s="205" t="s">
        <v>646</v>
      </c>
      <c r="I449" s="206"/>
      <c r="L449" s="41"/>
      <c r="M449" s="207"/>
      <c r="N449" s="42"/>
      <c r="O449" s="42"/>
      <c r="P449" s="42"/>
      <c r="Q449" s="42"/>
      <c r="R449" s="42"/>
      <c r="S449" s="42"/>
      <c r="T449" s="70"/>
      <c r="AT449" s="24" t="s">
        <v>144</v>
      </c>
      <c r="AU449" s="24" t="s">
        <v>85</v>
      </c>
    </row>
    <row r="450" spans="2:65" s="12" customFormat="1">
      <c r="B450" s="187"/>
      <c r="D450" s="180" t="s">
        <v>135</v>
      </c>
      <c r="E450" s="188" t="s">
        <v>5</v>
      </c>
      <c r="F450" s="189" t="s">
        <v>699</v>
      </c>
      <c r="H450" s="190">
        <v>8</v>
      </c>
      <c r="I450" s="191"/>
      <c r="L450" s="187"/>
      <c r="M450" s="192"/>
      <c r="N450" s="193"/>
      <c r="O450" s="193"/>
      <c r="P450" s="193"/>
      <c r="Q450" s="193"/>
      <c r="R450" s="193"/>
      <c r="S450" s="193"/>
      <c r="T450" s="194"/>
      <c r="AT450" s="188" t="s">
        <v>135</v>
      </c>
      <c r="AU450" s="188" t="s">
        <v>85</v>
      </c>
      <c r="AV450" s="12" t="s">
        <v>85</v>
      </c>
      <c r="AW450" s="12" t="s">
        <v>36</v>
      </c>
      <c r="AX450" s="12" t="s">
        <v>73</v>
      </c>
      <c r="AY450" s="188" t="s">
        <v>129</v>
      </c>
    </row>
    <row r="451" spans="2:65" s="12" customFormat="1">
      <c r="B451" s="187"/>
      <c r="D451" s="180" t="s">
        <v>135</v>
      </c>
      <c r="E451" s="188" t="s">
        <v>5</v>
      </c>
      <c r="F451" s="189" t="s">
        <v>700</v>
      </c>
      <c r="H451" s="190">
        <v>8</v>
      </c>
      <c r="I451" s="191"/>
      <c r="L451" s="187"/>
      <c r="M451" s="192"/>
      <c r="N451" s="193"/>
      <c r="O451" s="193"/>
      <c r="P451" s="193"/>
      <c r="Q451" s="193"/>
      <c r="R451" s="193"/>
      <c r="S451" s="193"/>
      <c r="T451" s="194"/>
      <c r="AT451" s="188" t="s">
        <v>135</v>
      </c>
      <c r="AU451" s="188" t="s">
        <v>85</v>
      </c>
      <c r="AV451" s="12" t="s">
        <v>85</v>
      </c>
      <c r="AW451" s="12" t="s">
        <v>36</v>
      </c>
      <c r="AX451" s="12" t="s">
        <v>73</v>
      </c>
      <c r="AY451" s="188" t="s">
        <v>129</v>
      </c>
    </row>
    <row r="452" spans="2:65" s="12" customFormat="1">
      <c r="B452" s="187"/>
      <c r="D452" s="180" t="s">
        <v>135</v>
      </c>
      <c r="E452" s="188" t="s">
        <v>5</v>
      </c>
      <c r="F452" s="189" t="s">
        <v>701</v>
      </c>
      <c r="H452" s="190">
        <v>8</v>
      </c>
      <c r="I452" s="191"/>
      <c r="L452" s="187"/>
      <c r="M452" s="192"/>
      <c r="N452" s="193"/>
      <c r="O452" s="193"/>
      <c r="P452" s="193"/>
      <c r="Q452" s="193"/>
      <c r="R452" s="193"/>
      <c r="S452" s="193"/>
      <c r="T452" s="194"/>
      <c r="AT452" s="188" t="s">
        <v>135</v>
      </c>
      <c r="AU452" s="188" t="s">
        <v>85</v>
      </c>
      <c r="AV452" s="12" t="s">
        <v>85</v>
      </c>
      <c r="AW452" s="12" t="s">
        <v>36</v>
      </c>
      <c r="AX452" s="12" t="s">
        <v>73</v>
      </c>
      <c r="AY452" s="188" t="s">
        <v>129</v>
      </c>
    </row>
    <row r="453" spans="2:65" s="12" customFormat="1">
      <c r="B453" s="187"/>
      <c r="D453" s="180" t="s">
        <v>135</v>
      </c>
      <c r="E453" s="188" t="s">
        <v>5</v>
      </c>
      <c r="F453" s="189" t="s">
        <v>702</v>
      </c>
      <c r="H453" s="190">
        <v>8</v>
      </c>
      <c r="I453" s="191"/>
      <c r="L453" s="187"/>
      <c r="M453" s="192"/>
      <c r="N453" s="193"/>
      <c r="O453" s="193"/>
      <c r="P453" s="193"/>
      <c r="Q453" s="193"/>
      <c r="R453" s="193"/>
      <c r="S453" s="193"/>
      <c r="T453" s="194"/>
      <c r="AT453" s="188" t="s">
        <v>135</v>
      </c>
      <c r="AU453" s="188" t="s">
        <v>85</v>
      </c>
      <c r="AV453" s="12" t="s">
        <v>85</v>
      </c>
      <c r="AW453" s="12" t="s">
        <v>36</v>
      </c>
      <c r="AX453" s="12" t="s">
        <v>73</v>
      </c>
      <c r="AY453" s="188" t="s">
        <v>129</v>
      </c>
    </row>
    <row r="454" spans="2:65" s="12" customFormat="1">
      <c r="B454" s="187"/>
      <c r="D454" s="180" t="s">
        <v>135</v>
      </c>
      <c r="E454" s="188" t="s">
        <v>5</v>
      </c>
      <c r="F454" s="189" t="s">
        <v>703</v>
      </c>
      <c r="H454" s="190">
        <v>8</v>
      </c>
      <c r="I454" s="191"/>
      <c r="L454" s="187"/>
      <c r="M454" s="192"/>
      <c r="N454" s="193"/>
      <c r="O454" s="193"/>
      <c r="P454" s="193"/>
      <c r="Q454" s="193"/>
      <c r="R454" s="193"/>
      <c r="S454" s="193"/>
      <c r="T454" s="194"/>
      <c r="AT454" s="188" t="s">
        <v>135</v>
      </c>
      <c r="AU454" s="188" t="s">
        <v>85</v>
      </c>
      <c r="AV454" s="12" t="s">
        <v>85</v>
      </c>
      <c r="AW454" s="12" t="s">
        <v>36</v>
      </c>
      <c r="AX454" s="12" t="s">
        <v>73</v>
      </c>
      <c r="AY454" s="188" t="s">
        <v>129</v>
      </c>
    </row>
    <row r="455" spans="2:65" s="12" customFormat="1">
      <c r="B455" s="187"/>
      <c r="D455" s="180" t="s">
        <v>135</v>
      </c>
      <c r="E455" s="188" t="s">
        <v>5</v>
      </c>
      <c r="F455" s="189" t="s">
        <v>704</v>
      </c>
      <c r="H455" s="190">
        <v>8</v>
      </c>
      <c r="I455" s="191"/>
      <c r="L455" s="187"/>
      <c r="M455" s="192"/>
      <c r="N455" s="193"/>
      <c r="O455" s="193"/>
      <c r="P455" s="193"/>
      <c r="Q455" s="193"/>
      <c r="R455" s="193"/>
      <c r="S455" s="193"/>
      <c r="T455" s="194"/>
      <c r="AT455" s="188" t="s">
        <v>135</v>
      </c>
      <c r="AU455" s="188" t="s">
        <v>85</v>
      </c>
      <c r="AV455" s="12" t="s">
        <v>85</v>
      </c>
      <c r="AW455" s="12" t="s">
        <v>36</v>
      </c>
      <c r="AX455" s="12" t="s">
        <v>73</v>
      </c>
      <c r="AY455" s="188" t="s">
        <v>129</v>
      </c>
    </row>
    <row r="456" spans="2:65" s="12" customFormat="1">
      <c r="B456" s="187"/>
      <c r="D456" s="180" t="s">
        <v>135</v>
      </c>
      <c r="E456" s="188" t="s">
        <v>5</v>
      </c>
      <c r="F456" s="189" t="s">
        <v>705</v>
      </c>
      <c r="H456" s="190">
        <v>7.5</v>
      </c>
      <c r="I456" s="191"/>
      <c r="L456" s="187"/>
      <c r="M456" s="192"/>
      <c r="N456" s="193"/>
      <c r="O456" s="193"/>
      <c r="P456" s="193"/>
      <c r="Q456" s="193"/>
      <c r="R456" s="193"/>
      <c r="S456" s="193"/>
      <c r="T456" s="194"/>
      <c r="AT456" s="188" t="s">
        <v>135</v>
      </c>
      <c r="AU456" s="188" t="s">
        <v>85</v>
      </c>
      <c r="AV456" s="12" t="s">
        <v>85</v>
      </c>
      <c r="AW456" s="12" t="s">
        <v>36</v>
      </c>
      <c r="AX456" s="12" t="s">
        <v>73</v>
      </c>
      <c r="AY456" s="188" t="s">
        <v>129</v>
      </c>
    </row>
    <row r="457" spans="2:65" s="12" customFormat="1">
      <c r="B457" s="187"/>
      <c r="D457" s="180" t="s">
        <v>135</v>
      </c>
      <c r="E457" s="188" t="s">
        <v>5</v>
      </c>
      <c r="F457" s="189" t="s">
        <v>706</v>
      </c>
      <c r="H457" s="190">
        <v>7.5</v>
      </c>
      <c r="I457" s="191"/>
      <c r="L457" s="187"/>
      <c r="M457" s="192"/>
      <c r="N457" s="193"/>
      <c r="O457" s="193"/>
      <c r="P457" s="193"/>
      <c r="Q457" s="193"/>
      <c r="R457" s="193"/>
      <c r="S457" s="193"/>
      <c r="T457" s="194"/>
      <c r="AT457" s="188" t="s">
        <v>135</v>
      </c>
      <c r="AU457" s="188" t="s">
        <v>85</v>
      </c>
      <c r="AV457" s="12" t="s">
        <v>85</v>
      </c>
      <c r="AW457" s="12" t="s">
        <v>36</v>
      </c>
      <c r="AX457" s="12" t="s">
        <v>73</v>
      </c>
      <c r="AY457" s="188" t="s">
        <v>129</v>
      </c>
    </row>
    <row r="458" spans="2:65" s="12" customFormat="1">
      <c r="B458" s="187"/>
      <c r="D458" s="180" t="s">
        <v>135</v>
      </c>
      <c r="E458" s="188" t="s">
        <v>5</v>
      </c>
      <c r="F458" s="189" t="s">
        <v>707</v>
      </c>
      <c r="H458" s="190">
        <v>7.5</v>
      </c>
      <c r="I458" s="191"/>
      <c r="L458" s="187"/>
      <c r="M458" s="192"/>
      <c r="N458" s="193"/>
      <c r="O458" s="193"/>
      <c r="P458" s="193"/>
      <c r="Q458" s="193"/>
      <c r="R458" s="193"/>
      <c r="S458" s="193"/>
      <c r="T458" s="194"/>
      <c r="AT458" s="188" t="s">
        <v>135</v>
      </c>
      <c r="AU458" s="188" t="s">
        <v>85</v>
      </c>
      <c r="AV458" s="12" t="s">
        <v>85</v>
      </c>
      <c r="AW458" s="12" t="s">
        <v>36</v>
      </c>
      <c r="AX458" s="12" t="s">
        <v>73</v>
      </c>
      <c r="AY458" s="188" t="s">
        <v>129</v>
      </c>
    </row>
    <row r="459" spans="2:65" s="12" customFormat="1">
      <c r="B459" s="187"/>
      <c r="D459" s="180" t="s">
        <v>135</v>
      </c>
      <c r="E459" s="188" t="s">
        <v>5</v>
      </c>
      <c r="F459" s="189" t="s">
        <v>708</v>
      </c>
      <c r="H459" s="190">
        <v>7</v>
      </c>
      <c r="I459" s="191"/>
      <c r="L459" s="187"/>
      <c r="M459" s="192"/>
      <c r="N459" s="193"/>
      <c r="O459" s="193"/>
      <c r="P459" s="193"/>
      <c r="Q459" s="193"/>
      <c r="R459" s="193"/>
      <c r="S459" s="193"/>
      <c r="T459" s="194"/>
      <c r="AT459" s="188" t="s">
        <v>135</v>
      </c>
      <c r="AU459" s="188" t="s">
        <v>85</v>
      </c>
      <c r="AV459" s="12" t="s">
        <v>85</v>
      </c>
      <c r="AW459" s="12" t="s">
        <v>36</v>
      </c>
      <c r="AX459" s="12" t="s">
        <v>73</v>
      </c>
      <c r="AY459" s="188" t="s">
        <v>129</v>
      </c>
    </row>
    <row r="460" spans="2:65" s="12" customFormat="1">
      <c r="B460" s="187"/>
      <c r="D460" s="180" t="s">
        <v>135</v>
      </c>
      <c r="E460" s="188" t="s">
        <v>5</v>
      </c>
      <c r="F460" s="189" t="s">
        <v>709</v>
      </c>
      <c r="H460" s="190">
        <v>7</v>
      </c>
      <c r="I460" s="191"/>
      <c r="L460" s="187"/>
      <c r="M460" s="192"/>
      <c r="N460" s="193"/>
      <c r="O460" s="193"/>
      <c r="P460" s="193"/>
      <c r="Q460" s="193"/>
      <c r="R460" s="193"/>
      <c r="S460" s="193"/>
      <c r="T460" s="194"/>
      <c r="AT460" s="188" t="s">
        <v>135</v>
      </c>
      <c r="AU460" s="188" t="s">
        <v>85</v>
      </c>
      <c r="AV460" s="12" t="s">
        <v>85</v>
      </c>
      <c r="AW460" s="12" t="s">
        <v>36</v>
      </c>
      <c r="AX460" s="12" t="s">
        <v>73</v>
      </c>
      <c r="AY460" s="188" t="s">
        <v>129</v>
      </c>
    </row>
    <row r="461" spans="2:65" s="13" customFormat="1">
      <c r="B461" s="195"/>
      <c r="D461" s="180" t="s">
        <v>135</v>
      </c>
      <c r="E461" s="196" t="s">
        <v>5</v>
      </c>
      <c r="F461" s="197" t="s">
        <v>137</v>
      </c>
      <c r="H461" s="198">
        <v>84.5</v>
      </c>
      <c r="I461" s="199"/>
      <c r="L461" s="195"/>
      <c r="M461" s="200"/>
      <c r="N461" s="201"/>
      <c r="O461" s="201"/>
      <c r="P461" s="201"/>
      <c r="Q461" s="201"/>
      <c r="R461" s="201"/>
      <c r="S461" s="201"/>
      <c r="T461" s="202"/>
      <c r="AT461" s="196" t="s">
        <v>135</v>
      </c>
      <c r="AU461" s="196" t="s">
        <v>85</v>
      </c>
      <c r="AV461" s="13" t="s">
        <v>133</v>
      </c>
      <c r="AW461" s="13" t="s">
        <v>36</v>
      </c>
      <c r="AX461" s="13" t="s">
        <v>78</v>
      </c>
      <c r="AY461" s="196" t="s">
        <v>129</v>
      </c>
    </row>
    <row r="462" spans="2:65" s="1" customFormat="1" ht="38.25" customHeight="1">
      <c r="B462" s="166"/>
      <c r="C462" s="167" t="s">
        <v>710</v>
      </c>
      <c r="D462" s="167" t="s">
        <v>130</v>
      </c>
      <c r="E462" s="168" t="s">
        <v>711</v>
      </c>
      <c r="F462" s="169" t="s">
        <v>712</v>
      </c>
      <c r="G462" s="170" t="s">
        <v>141</v>
      </c>
      <c r="H462" s="171">
        <v>171.6</v>
      </c>
      <c r="I462" s="172"/>
      <c r="J462" s="173">
        <f>ROUND(I462*H462,2)</f>
        <v>0</v>
      </c>
      <c r="K462" s="169" t="s">
        <v>142</v>
      </c>
      <c r="L462" s="41"/>
      <c r="M462" s="174" t="s">
        <v>5</v>
      </c>
      <c r="N462" s="175" t="s">
        <v>44</v>
      </c>
      <c r="O462" s="42"/>
      <c r="P462" s="176">
        <f>O462*H462</f>
        <v>0</v>
      </c>
      <c r="Q462" s="176">
        <v>0</v>
      </c>
      <c r="R462" s="176">
        <f>Q462*H462</f>
        <v>0</v>
      </c>
      <c r="S462" s="176">
        <v>1.2319999999999999E-2</v>
      </c>
      <c r="T462" s="177">
        <f>S462*H462</f>
        <v>2.114112</v>
      </c>
      <c r="AR462" s="24" t="s">
        <v>220</v>
      </c>
      <c r="AT462" s="24" t="s">
        <v>130</v>
      </c>
      <c r="AU462" s="24" t="s">
        <v>85</v>
      </c>
      <c r="AY462" s="24" t="s">
        <v>129</v>
      </c>
      <c r="BE462" s="178">
        <f>IF(N462="základní",J462,0)</f>
        <v>0</v>
      </c>
      <c r="BF462" s="178">
        <f>IF(N462="snížená",J462,0)</f>
        <v>0</v>
      </c>
      <c r="BG462" s="178">
        <f>IF(N462="zákl. přenesená",J462,0)</f>
        <v>0</v>
      </c>
      <c r="BH462" s="178">
        <f>IF(N462="sníž. přenesená",J462,0)</f>
        <v>0</v>
      </c>
      <c r="BI462" s="178">
        <f>IF(N462="nulová",J462,0)</f>
        <v>0</v>
      </c>
      <c r="BJ462" s="24" t="s">
        <v>78</v>
      </c>
      <c r="BK462" s="178">
        <f>ROUND(I462*H462,2)</f>
        <v>0</v>
      </c>
      <c r="BL462" s="24" t="s">
        <v>220</v>
      </c>
      <c r="BM462" s="24" t="s">
        <v>713</v>
      </c>
    </row>
    <row r="463" spans="2:65" s="1" customFormat="1" ht="67.5">
      <c r="B463" s="41"/>
      <c r="D463" s="180" t="s">
        <v>144</v>
      </c>
      <c r="F463" s="205" t="s">
        <v>646</v>
      </c>
      <c r="I463" s="206"/>
      <c r="L463" s="41"/>
      <c r="M463" s="207"/>
      <c r="N463" s="42"/>
      <c r="O463" s="42"/>
      <c r="P463" s="42"/>
      <c r="Q463" s="42"/>
      <c r="R463" s="42"/>
      <c r="S463" s="42"/>
      <c r="T463" s="70"/>
      <c r="AT463" s="24" t="s">
        <v>144</v>
      </c>
      <c r="AU463" s="24" t="s">
        <v>85</v>
      </c>
    </row>
    <row r="464" spans="2:65" s="12" customFormat="1">
      <c r="B464" s="187"/>
      <c r="D464" s="180" t="s">
        <v>135</v>
      </c>
      <c r="E464" s="188" t="s">
        <v>5</v>
      </c>
      <c r="F464" s="189" t="s">
        <v>714</v>
      </c>
      <c r="H464" s="190">
        <v>8.6</v>
      </c>
      <c r="I464" s="191"/>
      <c r="L464" s="187"/>
      <c r="M464" s="192"/>
      <c r="N464" s="193"/>
      <c r="O464" s="193"/>
      <c r="P464" s="193"/>
      <c r="Q464" s="193"/>
      <c r="R464" s="193"/>
      <c r="S464" s="193"/>
      <c r="T464" s="194"/>
      <c r="AT464" s="188" t="s">
        <v>135</v>
      </c>
      <c r="AU464" s="188" t="s">
        <v>85</v>
      </c>
      <c r="AV464" s="12" t="s">
        <v>85</v>
      </c>
      <c r="AW464" s="12" t="s">
        <v>36</v>
      </c>
      <c r="AX464" s="12" t="s">
        <v>73</v>
      </c>
      <c r="AY464" s="188" t="s">
        <v>129</v>
      </c>
    </row>
    <row r="465" spans="2:65" s="12" customFormat="1">
      <c r="B465" s="187"/>
      <c r="D465" s="180" t="s">
        <v>135</v>
      </c>
      <c r="E465" s="188" t="s">
        <v>5</v>
      </c>
      <c r="F465" s="189" t="s">
        <v>715</v>
      </c>
      <c r="H465" s="190">
        <v>8.6</v>
      </c>
      <c r="I465" s="191"/>
      <c r="L465" s="187"/>
      <c r="M465" s="192"/>
      <c r="N465" s="193"/>
      <c r="O465" s="193"/>
      <c r="P465" s="193"/>
      <c r="Q465" s="193"/>
      <c r="R465" s="193"/>
      <c r="S465" s="193"/>
      <c r="T465" s="194"/>
      <c r="AT465" s="188" t="s">
        <v>135</v>
      </c>
      <c r="AU465" s="188" t="s">
        <v>85</v>
      </c>
      <c r="AV465" s="12" t="s">
        <v>85</v>
      </c>
      <c r="AW465" s="12" t="s">
        <v>36</v>
      </c>
      <c r="AX465" s="12" t="s">
        <v>73</v>
      </c>
      <c r="AY465" s="188" t="s">
        <v>129</v>
      </c>
    </row>
    <row r="466" spans="2:65" s="12" customFormat="1">
      <c r="B466" s="187"/>
      <c r="D466" s="180" t="s">
        <v>135</v>
      </c>
      <c r="E466" s="188" t="s">
        <v>5</v>
      </c>
      <c r="F466" s="189" t="s">
        <v>716</v>
      </c>
      <c r="H466" s="190">
        <v>8.6</v>
      </c>
      <c r="I466" s="191"/>
      <c r="L466" s="187"/>
      <c r="M466" s="192"/>
      <c r="N466" s="193"/>
      <c r="O466" s="193"/>
      <c r="P466" s="193"/>
      <c r="Q466" s="193"/>
      <c r="R466" s="193"/>
      <c r="S466" s="193"/>
      <c r="T466" s="194"/>
      <c r="AT466" s="188" t="s">
        <v>135</v>
      </c>
      <c r="AU466" s="188" t="s">
        <v>85</v>
      </c>
      <c r="AV466" s="12" t="s">
        <v>85</v>
      </c>
      <c r="AW466" s="12" t="s">
        <v>36</v>
      </c>
      <c r="AX466" s="12" t="s">
        <v>73</v>
      </c>
      <c r="AY466" s="188" t="s">
        <v>129</v>
      </c>
    </row>
    <row r="467" spans="2:65" s="12" customFormat="1">
      <c r="B467" s="187"/>
      <c r="D467" s="180" t="s">
        <v>135</v>
      </c>
      <c r="E467" s="188" t="s">
        <v>5</v>
      </c>
      <c r="F467" s="189" t="s">
        <v>717</v>
      </c>
      <c r="H467" s="190">
        <v>8.6</v>
      </c>
      <c r="I467" s="191"/>
      <c r="L467" s="187"/>
      <c r="M467" s="192"/>
      <c r="N467" s="193"/>
      <c r="O467" s="193"/>
      <c r="P467" s="193"/>
      <c r="Q467" s="193"/>
      <c r="R467" s="193"/>
      <c r="S467" s="193"/>
      <c r="T467" s="194"/>
      <c r="AT467" s="188" t="s">
        <v>135</v>
      </c>
      <c r="AU467" s="188" t="s">
        <v>85</v>
      </c>
      <c r="AV467" s="12" t="s">
        <v>85</v>
      </c>
      <c r="AW467" s="12" t="s">
        <v>36</v>
      </c>
      <c r="AX467" s="12" t="s">
        <v>73</v>
      </c>
      <c r="AY467" s="188" t="s">
        <v>129</v>
      </c>
    </row>
    <row r="468" spans="2:65" s="12" customFormat="1">
      <c r="B468" s="187"/>
      <c r="D468" s="180" t="s">
        <v>135</v>
      </c>
      <c r="E468" s="188" t="s">
        <v>5</v>
      </c>
      <c r="F468" s="189" t="s">
        <v>718</v>
      </c>
      <c r="H468" s="190">
        <v>8.6</v>
      </c>
      <c r="I468" s="191"/>
      <c r="L468" s="187"/>
      <c r="M468" s="192"/>
      <c r="N468" s="193"/>
      <c r="O468" s="193"/>
      <c r="P468" s="193"/>
      <c r="Q468" s="193"/>
      <c r="R468" s="193"/>
      <c r="S468" s="193"/>
      <c r="T468" s="194"/>
      <c r="AT468" s="188" t="s">
        <v>135</v>
      </c>
      <c r="AU468" s="188" t="s">
        <v>85</v>
      </c>
      <c r="AV468" s="12" t="s">
        <v>85</v>
      </c>
      <c r="AW468" s="12" t="s">
        <v>36</v>
      </c>
      <c r="AX468" s="12" t="s">
        <v>73</v>
      </c>
      <c r="AY468" s="188" t="s">
        <v>129</v>
      </c>
    </row>
    <row r="469" spans="2:65" s="12" customFormat="1">
      <c r="B469" s="187"/>
      <c r="D469" s="180" t="s">
        <v>135</v>
      </c>
      <c r="E469" s="188" t="s">
        <v>5</v>
      </c>
      <c r="F469" s="189" t="s">
        <v>719</v>
      </c>
      <c r="H469" s="190">
        <v>8.6</v>
      </c>
      <c r="I469" s="191"/>
      <c r="L469" s="187"/>
      <c r="M469" s="192"/>
      <c r="N469" s="193"/>
      <c r="O469" s="193"/>
      <c r="P469" s="193"/>
      <c r="Q469" s="193"/>
      <c r="R469" s="193"/>
      <c r="S469" s="193"/>
      <c r="T469" s="194"/>
      <c r="AT469" s="188" t="s">
        <v>135</v>
      </c>
      <c r="AU469" s="188" t="s">
        <v>85</v>
      </c>
      <c r="AV469" s="12" t="s">
        <v>85</v>
      </c>
      <c r="AW469" s="12" t="s">
        <v>36</v>
      </c>
      <c r="AX469" s="12" t="s">
        <v>73</v>
      </c>
      <c r="AY469" s="188" t="s">
        <v>129</v>
      </c>
    </row>
    <row r="470" spans="2:65" s="12" customFormat="1">
      <c r="B470" s="187"/>
      <c r="D470" s="180" t="s">
        <v>135</v>
      </c>
      <c r="E470" s="188" t="s">
        <v>5</v>
      </c>
      <c r="F470" s="189" t="s">
        <v>720</v>
      </c>
      <c r="H470" s="190">
        <v>8.6</v>
      </c>
      <c r="I470" s="191"/>
      <c r="L470" s="187"/>
      <c r="M470" s="192"/>
      <c r="N470" s="193"/>
      <c r="O470" s="193"/>
      <c r="P470" s="193"/>
      <c r="Q470" s="193"/>
      <c r="R470" s="193"/>
      <c r="S470" s="193"/>
      <c r="T470" s="194"/>
      <c r="AT470" s="188" t="s">
        <v>135</v>
      </c>
      <c r="AU470" s="188" t="s">
        <v>85</v>
      </c>
      <c r="AV470" s="12" t="s">
        <v>85</v>
      </c>
      <c r="AW470" s="12" t="s">
        <v>36</v>
      </c>
      <c r="AX470" s="12" t="s">
        <v>73</v>
      </c>
      <c r="AY470" s="188" t="s">
        <v>129</v>
      </c>
    </row>
    <row r="471" spans="2:65" s="12" customFormat="1">
      <c r="B471" s="187"/>
      <c r="D471" s="180" t="s">
        <v>135</v>
      </c>
      <c r="E471" s="188" t="s">
        <v>5</v>
      </c>
      <c r="F471" s="189" t="s">
        <v>721</v>
      </c>
      <c r="H471" s="190">
        <v>8.6</v>
      </c>
      <c r="I471" s="191"/>
      <c r="L471" s="187"/>
      <c r="M471" s="192"/>
      <c r="N471" s="193"/>
      <c r="O471" s="193"/>
      <c r="P471" s="193"/>
      <c r="Q471" s="193"/>
      <c r="R471" s="193"/>
      <c r="S471" s="193"/>
      <c r="T471" s="194"/>
      <c r="AT471" s="188" t="s">
        <v>135</v>
      </c>
      <c r="AU471" s="188" t="s">
        <v>85</v>
      </c>
      <c r="AV471" s="12" t="s">
        <v>85</v>
      </c>
      <c r="AW471" s="12" t="s">
        <v>36</v>
      </c>
      <c r="AX471" s="12" t="s">
        <v>73</v>
      </c>
      <c r="AY471" s="188" t="s">
        <v>129</v>
      </c>
    </row>
    <row r="472" spans="2:65" s="12" customFormat="1">
      <c r="B472" s="187"/>
      <c r="D472" s="180" t="s">
        <v>135</v>
      </c>
      <c r="E472" s="188" t="s">
        <v>5</v>
      </c>
      <c r="F472" s="189" t="s">
        <v>722</v>
      </c>
      <c r="H472" s="190">
        <v>8.6</v>
      </c>
      <c r="I472" s="191"/>
      <c r="L472" s="187"/>
      <c r="M472" s="192"/>
      <c r="N472" s="193"/>
      <c r="O472" s="193"/>
      <c r="P472" s="193"/>
      <c r="Q472" s="193"/>
      <c r="R472" s="193"/>
      <c r="S472" s="193"/>
      <c r="T472" s="194"/>
      <c r="AT472" s="188" t="s">
        <v>135</v>
      </c>
      <c r="AU472" s="188" t="s">
        <v>85</v>
      </c>
      <c r="AV472" s="12" t="s">
        <v>85</v>
      </c>
      <c r="AW472" s="12" t="s">
        <v>36</v>
      </c>
      <c r="AX472" s="12" t="s">
        <v>73</v>
      </c>
      <c r="AY472" s="188" t="s">
        <v>129</v>
      </c>
    </row>
    <row r="473" spans="2:65" s="12" customFormat="1">
      <c r="B473" s="187"/>
      <c r="D473" s="180" t="s">
        <v>135</v>
      </c>
      <c r="E473" s="188" t="s">
        <v>5</v>
      </c>
      <c r="F473" s="189" t="s">
        <v>723</v>
      </c>
      <c r="H473" s="190">
        <v>8.6</v>
      </c>
      <c r="I473" s="191"/>
      <c r="L473" s="187"/>
      <c r="M473" s="192"/>
      <c r="N473" s="193"/>
      <c r="O473" s="193"/>
      <c r="P473" s="193"/>
      <c r="Q473" s="193"/>
      <c r="R473" s="193"/>
      <c r="S473" s="193"/>
      <c r="T473" s="194"/>
      <c r="AT473" s="188" t="s">
        <v>135</v>
      </c>
      <c r="AU473" s="188" t="s">
        <v>85</v>
      </c>
      <c r="AV473" s="12" t="s">
        <v>85</v>
      </c>
      <c r="AW473" s="12" t="s">
        <v>36</v>
      </c>
      <c r="AX473" s="12" t="s">
        <v>73</v>
      </c>
      <c r="AY473" s="188" t="s">
        <v>129</v>
      </c>
    </row>
    <row r="474" spans="2:65" s="12" customFormat="1">
      <c r="B474" s="187"/>
      <c r="D474" s="180" t="s">
        <v>135</v>
      </c>
      <c r="E474" s="188" t="s">
        <v>5</v>
      </c>
      <c r="F474" s="189" t="s">
        <v>724</v>
      </c>
      <c r="H474" s="190">
        <v>8.6</v>
      </c>
      <c r="I474" s="191"/>
      <c r="L474" s="187"/>
      <c r="M474" s="192"/>
      <c r="N474" s="193"/>
      <c r="O474" s="193"/>
      <c r="P474" s="193"/>
      <c r="Q474" s="193"/>
      <c r="R474" s="193"/>
      <c r="S474" s="193"/>
      <c r="T474" s="194"/>
      <c r="AT474" s="188" t="s">
        <v>135</v>
      </c>
      <c r="AU474" s="188" t="s">
        <v>85</v>
      </c>
      <c r="AV474" s="12" t="s">
        <v>85</v>
      </c>
      <c r="AW474" s="12" t="s">
        <v>36</v>
      </c>
      <c r="AX474" s="12" t="s">
        <v>73</v>
      </c>
      <c r="AY474" s="188" t="s">
        <v>129</v>
      </c>
    </row>
    <row r="475" spans="2:65" s="12" customFormat="1">
      <c r="B475" s="187"/>
      <c r="D475" s="180" t="s">
        <v>135</v>
      </c>
      <c r="E475" s="188" t="s">
        <v>5</v>
      </c>
      <c r="F475" s="189" t="s">
        <v>725</v>
      </c>
      <c r="H475" s="190">
        <v>9</v>
      </c>
      <c r="I475" s="191"/>
      <c r="L475" s="187"/>
      <c r="M475" s="192"/>
      <c r="N475" s="193"/>
      <c r="O475" s="193"/>
      <c r="P475" s="193"/>
      <c r="Q475" s="193"/>
      <c r="R475" s="193"/>
      <c r="S475" s="193"/>
      <c r="T475" s="194"/>
      <c r="AT475" s="188" t="s">
        <v>135</v>
      </c>
      <c r="AU475" s="188" t="s">
        <v>85</v>
      </c>
      <c r="AV475" s="12" t="s">
        <v>85</v>
      </c>
      <c r="AW475" s="12" t="s">
        <v>36</v>
      </c>
      <c r="AX475" s="12" t="s">
        <v>73</v>
      </c>
      <c r="AY475" s="188" t="s">
        <v>129</v>
      </c>
    </row>
    <row r="476" spans="2:65" s="12" customFormat="1">
      <c r="B476" s="187"/>
      <c r="D476" s="180" t="s">
        <v>135</v>
      </c>
      <c r="E476" s="188" t="s">
        <v>5</v>
      </c>
      <c r="F476" s="189" t="s">
        <v>726</v>
      </c>
      <c r="H476" s="190">
        <v>68</v>
      </c>
      <c r="I476" s="191"/>
      <c r="L476" s="187"/>
      <c r="M476" s="192"/>
      <c r="N476" s="193"/>
      <c r="O476" s="193"/>
      <c r="P476" s="193"/>
      <c r="Q476" s="193"/>
      <c r="R476" s="193"/>
      <c r="S476" s="193"/>
      <c r="T476" s="194"/>
      <c r="AT476" s="188" t="s">
        <v>135</v>
      </c>
      <c r="AU476" s="188" t="s">
        <v>85</v>
      </c>
      <c r="AV476" s="12" t="s">
        <v>85</v>
      </c>
      <c r="AW476" s="12" t="s">
        <v>36</v>
      </c>
      <c r="AX476" s="12" t="s">
        <v>73</v>
      </c>
      <c r="AY476" s="188" t="s">
        <v>129</v>
      </c>
    </row>
    <row r="477" spans="2:65" s="13" customFormat="1">
      <c r="B477" s="195"/>
      <c r="D477" s="180" t="s">
        <v>135</v>
      </c>
      <c r="E477" s="196" t="s">
        <v>5</v>
      </c>
      <c r="F477" s="197" t="s">
        <v>137</v>
      </c>
      <c r="H477" s="198">
        <v>171.6</v>
      </c>
      <c r="I477" s="199"/>
      <c r="L477" s="195"/>
      <c r="M477" s="200"/>
      <c r="N477" s="201"/>
      <c r="O477" s="201"/>
      <c r="P477" s="201"/>
      <c r="Q477" s="201"/>
      <c r="R477" s="201"/>
      <c r="S477" s="201"/>
      <c r="T477" s="202"/>
      <c r="AT477" s="196" t="s">
        <v>135</v>
      </c>
      <c r="AU477" s="196" t="s">
        <v>85</v>
      </c>
      <c r="AV477" s="13" t="s">
        <v>133</v>
      </c>
      <c r="AW477" s="13" t="s">
        <v>36</v>
      </c>
      <c r="AX477" s="13" t="s">
        <v>78</v>
      </c>
      <c r="AY477" s="196" t="s">
        <v>129</v>
      </c>
    </row>
    <row r="478" spans="2:65" s="1" customFormat="1" ht="38.25" customHeight="1">
      <c r="B478" s="166"/>
      <c r="C478" s="167" t="s">
        <v>727</v>
      </c>
      <c r="D478" s="167" t="s">
        <v>130</v>
      </c>
      <c r="E478" s="168" t="s">
        <v>728</v>
      </c>
      <c r="F478" s="169" t="s">
        <v>729</v>
      </c>
      <c r="G478" s="170" t="s">
        <v>141</v>
      </c>
      <c r="H478" s="171">
        <v>6</v>
      </c>
      <c r="I478" s="172"/>
      <c r="J478" s="173">
        <f>ROUND(I478*H478,2)</f>
        <v>0</v>
      </c>
      <c r="K478" s="169" t="s">
        <v>142</v>
      </c>
      <c r="L478" s="41"/>
      <c r="M478" s="174" t="s">
        <v>5</v>
      </c>
      <c r="N478" s="175" t="s">
        <v>44</v>
      </c>
      <c r="O478" s="42"/>
      <c r="P478" s="176">
        <f>O478*H478</f>
        <v>0</v>
      </c>
      <c r="Q478" s="176">
        <v>0</v>
      </c>
      <c r="R478" s="176">
        <f>Q478*H478</f>
        <v>0</v>
      </c>
      <c r="S478" s="176">
        <v>1.584E-2</v>
      </c>
      <c r="T478" s="177">
        <f>S478*H478</f>
        <v>9.5039999999999999E-2</v>
      </c>
      <c r="AR478" s="24" t="s">
        <v>220</v>
      </c>
      <c r="AT478" s="24" t="s">
        <v>130</v>
      </c>
      <c r="AU478" s="24" t="s">
        <v>85</v>
      </c>
      <c r="AY478" s="24" t="s">
        <v>129</v>
      </c>
      <c r="BE478" s="178">
        <f>IF(N478="základní",J478,0)</f>
        <v>0</v>
      </c>
      <c r="BF478" s="178">
        <f>IF(N478="snížená",J478,0)</f>
        <v>0</v>
      </c>
      <c r="BG478" s="178">
        <f>IF(N478="zákl. přenesená",J478,0)</f>
        <v>0</v>
      </c>
      <c r="BH478" s="178">
        <f>IF(N478="sníž. přenesená",J478,0)</f>
        <v>0</v>
      </c>
      <c r="BI478" s="178">
        <f>IF(N478="nulová",J478,0)</f>
        <v>0</v>
      </c>
      <c r="BJ478" s="24" t="s">
        <v>78</v>
      </c>
      <c r="BK478" s="178">
        <f>ROUND(I478*H478,2)</f>
        <v>0</v>
      </c>
      <c r="BL478" s="24" t="s">
        <v>220</v>
      </c>
      <c r="BM478" s="24" t="s">
        <v>730</v>
      </c>
    </row>
    <row r="479" spans="2:65" s="1" customFormat="1" ht="67.5">
      <c r="B479" s="41"/>
      <c r="D479" s="180" t="s">
        <v>144</v>
      </c>
      <c r="F479" s="205" t="s">
        <v>646</v>
      </c>
      <c r="I479" s="206"/>
      <c r="L479" s="41"/>
      <c r="M479" s="207"/>
      <c r="N479" s="42"/>
      <c r="O479" s="42"/>
      <c r="P479" s="42"/>
      <c r="Q479" s="42"/>
      <c r="R479" s="42"/>
      <c r="S479" s="42"/>
      <c r="T479" s="70"/>
      <c r="AT479" s="24" t="s">
        <v>144</v>
      </c>
      <c r="AU479" s="24" t="s">
        <v>85</v>
      </c>
    </row>
    <row r="480" spans="2:65" s="12" customFormat="1">
      <c r="B480" s="187"/>
      <c r="D480" s="180" t="s">
        <v>135</v>
      </c>
      <c r="E480" s="188" t="s">
        <v>5</v>
      </c>
      <c r="F480" s="189" t="s">
        <v>731</v>
      </c>
      <c r="H480" s="190">
        <v>3</v>
      </c>
      <c r="I480" s="191"/>
      <c r="L480" s="187"/>
      <c r="M480" s="192"/>
      <c r="N480" s="193"/>
      <c r="O480" s="193"/>
      <c r="P480" s="193"/>
      <c r="Q480" s="193"/>
      <c r="R480" s="193"/>
      <c r="S480" s="193"/>
      <c r="T480" s="194"/>
      <c r="AT480" s="188" t="s">
        <v>135</v>
      </c>
      <c r="AU480" s="188" t="s">
        <v>85</v>
      </c>
      <c r="AV480" s="12" t="s">
        <v>85</v>
      </c>
      <c r="AW480" s="12" t="s">
        <v>36</v>
      </c>
      <c r="AX480" s="12" t="s">
        <v>73</v>
      </c>
      <c r="AY480" s="188" t="s">
        <v>129</v>
      </c>
    </row>
    <row r="481" spans="2:65" s="12" customFormat="1">
      <c r="B481" s="187"/>
      <c r="D481" s="180" t="s">
        <v>135</v>
      </c>
      <c r="E481" s="188" t="s">
        <v>5</v>
      </c>
      <c r="F481" s="189" t="s">
        <v>732</v>
      </c>
      <c r="H481" s="190">
        <v>3</v>
      </c>
      <c r="I481" s="191"/>
      <c r="L481" s="187"/>
      <c r="M481" s="192"/>
      <c r="N481" s="193"/>
      <c r="O481" s="193"/>
      <c r="P481" s="193"/>
      <c r="Q481" s="193"/>
      <c r="R481" s="193"/>
      <c r="S481" s="193"/>
      <c r="T481" s="194"/>
      <c r="AT481" s="188" t="s">
        <v>135</v>
      </c>
      <c r="AU481" s="188" t="s">
        <v>85</v>
      </c>
      <c r="AV481" s="12" t="s">
        <v>85</v>
      </c>
      <c r="AW481" s="12" t="s">
        <v>36</v>
      </c>
      <c r="AX481" s="12" t="s">
        <v>73</v>
      </c>
      <c r="AY481" s="188" t="s">
        <v>129</v>
      </c>
    </row>
    <row r="482" spans="2:65" s="13" customFormat="1">
      <c r="B482" s="195"/>
      <c r="D482" s="180" t="s">
        <v>135</v>
      </c>
      <c r="E482" s="196" t="s">
        <v>5</v>
      </c>
      <c r="F482" s="197" t="s">
        <v>137</v>
      </c>
      <c r="H482" s="198">
        <v>6</v>
      </c>
      <c r="I482" s="199"/>
      <c r="L482" s="195"/>
      <c r="M482" s="200"/>
      <c r="N482" s="201"/>
      <c r="O482" s="201"/>
      <c r="P482" s="201"/>
      <c r="Q482" s="201"/>
      <c r="R482" s="201"/>
      <c r="S482" s="201"/>
      <c r="T482" s="202"/>
      <c r="AT482" s="196" t="s">
        <v>135</v>
      </c>
      <c r="AU482" s="196" t="s">
        <v>85</v>
      </c>
      <c r="AV482" s="13" t="s">
        <v>133</v>
      </c>
      <c r="AW482" s="13" t="s">
        <v>36</v>
      </c>
      <c r="AX482" s="13" t="s">
        <v>78</v>
      </c>
      <c r="AY482" s="196" t="s">
        <v>129</v>
      </c>
    </row>
    <row r="483" spans="2:65" s="1" customFormat="1" ht="38.25" customHeight="1">
      <c r="B483" s="166"/>
      <c r="C483" s="167" t="s">
        <v>733</v>
      </c>
      <c r="D483" s="167" t="s">
        <v>130</v>
      </c>
      <c r="E483" s="168" t="s">
        <v>734</v>
      </c>
      <c r="F483" s="169" t="s">
        <v>735</v>
      </c>
      <c r="G483" s="170" t="s">
        <v>141</v>
      </c>
      <c r="H483" s="171">
        <v>28.5</v>
      </c>
      <c r="I483" s="172"/>
      <c r="J483" s="173">
        <f>ROUND(I483*H483,2)</f>
        <v>0</v>
      </c>
      <c r="K483" s="169" t="s">
        <v>142</v>
      </c>
      <c r="L483" s="41"/>
      <c r="M483" s="174" t="s">
        <v>5</v>
      </c>
      <c r="N483" s="175" t="s">
        <v>44</v>
      </c>
      <c r="O483" s="42"/>
      <c r="P483" s="176">
        <f>O483*H483</f>
        <v>0</v>
      </c>
      <c r="Q483" s="176">
        <v>0</v>
      </c>
      <c r="R483" s="176">
        <f>Q483*H483</f>
        <v>0</v>
      </c>
      <c r="S483" s="176">
        <v>1.584E-2</v>
      </c>
      <c r="T483" s="177">
        <f>S483*H483</f>
        <v>0.45144000000000001</v>
      </c>
      <c r="AR483" s="24" t="s">
        <v>220</v>
      </c>
      <c r="AT483" s="24" t="s">
        <v>130</v>
      </c>
      <c r="AU483" s="24" t="s">
        <v>85</v>
      </c>
      <c r="AY483" s="24" t="s">
        <v>129</v>
      </c>
      <c r="BE483" s="178">
        <f>IF(N483="základní",J483,0)</f>
        <v>0</v>
      </c>
      <c r="BF483" s="178">
        <f>IF(N483="snížená",J483,0)</f>
        <v>0</v>
      </c>
      <c r="BG483" s="178">
        <f>IF(N483="zákl. přenesená",J483,0)</f>
        <v>0</v>
      </c>
      <c r="BH483" s="178">
        <f>IF(N483="sníž. přenesená",J483,0)</f>
        <v>0</v>
      </c>
      <c r="BI483" s="178">
        <f>IF(N483="nulová",J483,0)</f>
        <v>0</v>
      </c>
      <c r="BJ483" s="24" t="s">
        <v>78</v>
      </c>
      <c r="BK483" s="178">
        <f>ROUND(I483*H483,2)</f>
        <v>0</v>
      </c>
      <c r="BL483" s="24" t="s">
        <v>220</v>
      </c>
      <c r="BM483" s="24" t="s">
        <v>736</v>
      </c>
    </row>
    <row r="484" spans="2:65" s="1" customFormat="1" ht="67.5">
      <c r="B484" s="41"/>
      <c r="D484" s="180" t="s">
        <v>144</v>
      </c>
      <c r="F484" s="205" t="s">
        <v>646</v>
      </c>
      <c r="I484" s="206"/>
      <c r="L484" s="41"/>
      <c r="M484" s="207"/>
      <c r="N484" s="42"/>
      <c r="O484" s="42"/>
      <c r="P484" s="42"/>
      <c r="Q484" s="42"/>
      <c r="R484" s="42"/>
      <c r="S484" s="42"/>
      <c r="T484" s="70"/>
      <c r="AT484" s="24" t="s">
        <v>144</v>
      </c>
      <c r="AU484" s="24" t="s">
        <v>85</v>
      </c>
    </row>
    <row r="485" spans="2:65" s="12" customFormat="1">
      <c r="B485" s="187"/>
      <c r="D485" s="180" t="s">
        <v>135</v>
      </c>
      <c r="E485" s="188" t="s">
        <v>5</v>
      </c>
      <c r="F485" s="189" t="s">
        <v>737</v>
      </c>
      <c r="H485" s="190">
        <v>3.5</v>
      </c>
      <c r="I485" s="191"/>
      <c r="L485" s="187"/>
      <c r="M485" s="192"/>
      <c r="N485" s="193"/>
      <c r="O485" s="193"/>
      <c r="P485" s="193"/>
      <c r="Q485" s="193"/>
      <c r="R485" s="193"/>
      <c r="S485" s="193"/>
      <c r="T485" s="194"/>
      <c r="AT485" s="188" t="s">
        <v>135</v>
      </c>
      <c r="AU485" s="188" t="s">
        <v>85</v>
      </c>
      <c r="AV485" s="12" t="s">
        <v>85</v>
      </c>
      <c r="AW485" s="12" t="s">
        <v>36</v>
      </c>
      <c r="AX485" s="12" t="s">
        <v>73</v>
      </c>
      <c r="AY485" s="188" t="s">
        <v>129</v>
      </c>
    </row>
    <row r="486" spans="2:65" s="12" customFormat="1">
      <c r="B486" s="187"/>
      <c r="D486" s="180" t="s">
        <v>135</v>
      </c>
      <c r="E486" s="188" t="s">
        <v>5</v>
      </c>
      <c r="F486" s="189" t="s">
        <v>738</v>
      </c>
      <c r="H486" s="190">
        <v>3.5</v>
      </c>
      <c r="I486" s="191"/>
      <c r="L486" s="187"/>
      <c r="M486" s="192"/>
      <c r="N486" s="193"/>
      <c r="O486" s="193"/>
      <c r="P486" s="193"/>
      <c r="Q486" s="193"/>
      <c r="R486" s="193"/>
      <c r="S486" s="193"/>
      <c r="T486" s="194"/>
      <c r="AT486" s="188" t="s">
        <v>135</v>
      </c>
      <c r="AU486" s="188" t="s">
        <v>85</v>
      </c>
      <c r="AV486" s="12" t="s">
        <v>85</v>
      </c>
      <c r="AW486" s="12" t="s">
        <v>36</v>
      </c>
      <c r="AX486" s="12" t="s">
        <v>73</v>
      </c>
      <c r="AY486" s="188" t="s">
        <v>129</v>
      </c>
    </row>
    <row r="487" spans="2:65" s="12" customFormat="1">
      <c r="B487" s="187"/>
      <c r="D487" s="180" t="s">
        <v>135</v>
      </c>
      <c r="E487" s="188" t="s">
        <v>5</v>
      </c>
      <c r="F487" s="189" t="s">
        <v>739</v>
      </c>
      <c r="H487" s="190">
        <v>3.5</v>
      </c>
      <c r="I487" s="191"/>
      <c r="L487" s="187"/>
      <c r="M487" s="192"/>
      <c r="N487" s="193"/>
      <c r="O487" s="193"/>
      <c r="P487" s="193"/>
      <c r="Q487" s="193"/>
      <c r="R487" s="193"/>
      <c r="S487" s="193"/>
      <c r="T487" s="194"/>
      <c r="AT487" s="188" t="s">
        <v>135</v>
      </c>
      <c r="AU487" s="188" t="s">
        <v>85</v>
      </c>
      <c r="AV487" s="12" t="s">
        <v>85</v>
      </c>
      <c r="AW487" s="12" t="s">
        <v>36</v>
      </c>
      <c r="AX487" s="12" t="s">
        <v>73</v>
      </c>
      <c r="AY487" s="188" t="s">
        <v>129</v>
      </c>
    </row>
    <row r="488" spans="2:65" s="12" customFormat="1">
      <c r="B488" s="187"/>
      <c r="D488" s="180" t="s">
        <v>135</v>
      </c>
      <c r="E488" s="188" t="s">
        <v>5</v>
      </c>
      <c r="F488" s="189" t="s">
        <v>740</v>
      </c>
      <c r="H488" s="190">
        <v>3.5</v>
      </c>
      <c r="I488" s="191"/>
      <c r="L488" s="187"/>
      <c r="M488" s="192"/>
      <c r="N488" s="193"/>
      <c r="O488" s="193"/>
      <c r="P488" s="193"/>
      <c r="Q488" s="193"/>
      <c r="R488" s="193"/>
      <c r="S488" s="193"/>
      <c r="T488" s="194"/>
      <c r="AT488" s="188" t="s">
        <v>135</v>
      </c>
      <c r="AU488" s="188" t="s">
        <v>85</v>
      </c>
      <c r="AV488" s="12" t="s">
        <v>85</v>
      </c>
      <c r="AW488" s="12" t="s">
        <v>36</v>
      </c>
      <c r="AX488" s="12" t="s">
        <v>73</v>
      </c>
      <c r="AY488" s="188" t="s">
        <v>129</v>
      </c>
    </row>
    <row r="489" spans="2:65" s="12" customFormat="1">
      <c r="B489" s="187"/>
      <c r="D489" s="180" t="s">
        <v>135</v>
      </c>
      <c r="E489" s="188" t="s">
        <v>5</v>
      </c>
      <c r="F489" s="189" t="s">
        <v>741</v>
      </c>
      <c r="H489" s="190">
        <v>3.5</v>
      </c>
      <c r="I489" s="191"/>
      <c r="L489" s="187"/>
      <c r="M489" s="192"/>
      <c r="N489" s="193"/>
      <c r="O489" s="193"/>
      <c r="P489" s="193"/>
      <c r="Q489" s="193"/>
      <c r="R489" s="193"/>
      <c r="S489" s="193"/>
      <c r="T489" s="194"/>
      <c r="AT489" s="188" t="s">
        <v>135</v>
      </c>
      <c r="AU489" s="188" t="s">
        <v>85</v>
      </c>
      <c r="AV489" s="12" t="s">
        <v>85</v>
      </c>
      <c r="AW489" s="12" t="s">
        <v>36</v>
      </c>
      <c r="AX489" s="12" t="s">
        <v>73</v>
      </c>
      <c r="AY489" s="188" t="s">
        <v>129</v>
      </c>
    </row>
    <row r="490" spans="2:65" s="12" customFormat="1">
      <c r="B490" s="187"/>
      <c r="D490" s="180" t="s">
        <v>135</v>
      </c>
      <c r="E490" s="188" t="s">
        <v>5</v>
      </c>
      <c r="F490" s="189" t="s">
        <v>742</v>
      </c>
      <c r="H490" s="190">
        <v>3.5</v>
      </c>
      <c r="I490" s="191"/>
      <c r="L490" s="187"/>
      <c r="M490" s="192"/>
      <c r="N490" s="193"/>
      <c r="O490" s="193"/>
      <c r="P490" s="193"/>
      <c r="Q490" s="193"/>
      <c r="R490" s="193"/>
      <c r="S490" s="193"/>
      <c r="T490" s="194"/>
      <c r="AT490" s="188" t="s">
        <v>135</v>
      </c>
      <c r="AU490" s="188" t="s">
        <v>85</v>
      </c>
      <c r="AV490" s="12" t="s">
        <v>85</v>
      </c>
      <c r="AW490" s="12" t="s">
        <v>36</v>
      </c>
      <c r="AX490" s="12" t="s">
        <v>73</v>
      </c>
      <c r="AY490" s="188" t="s">
        <v>129</v>
      </c>
    </row>
    <row r="491" spans="2:65" s="12" customFormat="1">
      <c r="B491" s="187"/>
      <c r="D491" s="180" t="s">
        <v>135</v>
      </c>
      <c r="E491" s="188" t="s">
        <v>5</v>
      </c>
      <c r="F491" s="189" t="s">
        <v>743</v>
      </c>
      <c r="H491" s="190">
        <v>3.5</v>
      </c>
      <c r="I491" s="191"/>
      <c r="L491" s="187"/>
      <c r="M491" s="192"/>
      <c r="N491" s="193"/>
      <c r="O491" s="193"/>
      <c r="P491" s="193"/>
      <c r="Q491" s="193"/>
      <c r="R491" s="193"/>
      <c r="S491" s="193"/>
      <c r="T491" s="194"/>
      <c r="AT491" s="188" t="s">
        <v>135</v>
      </c>
      <c r="AU491" s="188" t="s">
        <v>85</v>
      </c>
      <c r="AV491" s="12" t="s">
        <v>85</v>
      </c>
      <c r="AW491" s="12" t="s">
        <v>36</v>
      </c>
      <c r="AX491" s="12" t="s">
        <v>73</v>
      </c>
      <c r="AY491" s="188" t="s">
        <v>129</v>
      </c>
    </row>
    <row r="492" spans="2:65" s="12" customFormat="1">
      <c r="B492" s="187"/>
      <c r="D492" s="180" t="s">
        <v>135</v>
      </c>
      <c r="E492" s="188" t="s">
        <v>5</v>
      </c>
      <c r="F492" s="189" t="s">
        <v>744</v>
      </c>
      <c r="H492" s="190">
        <v>4</v>
      </c>
      <c r="I492" s="191"/>
      <c r="L492" s="187"/>
      <c r="M492" s="192"/>
      <c r="N492" s="193"/>
      <c r="O492" s="193"/>
      <c r="P492" s="193"/>
      <c r="Q492" s="193"/>
      <c r="R492" s="193"/>
      <c r="S492" s="193"/>
      <c r="T492" s="194"/>
      <c r="AT492" s="188" t="s">
        <v>135</v>
      </c>
      <c r="AU492" s="188" t="s">
        <v>85</v>
      </c>
      <c r="AV492" s="12" t="s">
        <v>85</v>
      </c>
      <c r="AW492" s="12" t="s">
        <v>36</v>
      </c>
      <c r="AX492" s="12" t="s">
        <v>73</v>
      </c>
      <c r="AY492" s="188" t="s">
        <v>129</v>
      </c>
    </row>
    <row r="493" spans="2:65" s="13" customFormat="1">
      <c r="B493" s="195"/>
      <c r="D493" s="180" t="s">
        <v>135</v>
      </c>
      <c r="E493" s="196" t="s">
        <v>5</v>
      </c>
      <c r="F493" s="197" t="s">
        <v>137</v>
      </c>
      <c r="H493" s="198">
        <v>28.5</v>
      </c>
      <c r="I493" s="199"/>
      <c r="L493" s="195"/>
      <c r="M493" s="200"/>
      <c r="N493" s="201"/>
      <c r="O493" s="201"/>
      <c r="P493" s="201"/>
      <c r="Q493" s="201"/>
      <c r="R493" s="201"/>
      <c r="S493" s="201"/>
      <c r="T493" s="202"/>
      <c r="AT493" s="196" t="s">
        <v>135</v>
      </c>
      <c r="AU493" s="196" t="s">
        <v>85</v>
      </c>
      <c r="AV493" s="13" t="s">
        <v>133</v>
      </c>
      <c r="AW493" s="13" t="s">
        <v>36</v>
      </c>
      <c r="AX493" s="13" t="s">
        <v>78</v>
      </c>
      <c r="AY493" s="196" t="s">
        <v>129</v>
      </c>
    </row>
    <row r="494" spans="2:65" s="1" customFormat="1" ht="38.25" customHeight="1">
      <c r="B494" s="166"/>
      <c r="C494" s="167" t="s">
        <v>745</v>
      </c>
      <c r="D494" s="167" t="s">
        <v>130</v>
      </c>
      <c r="E494" s="168" t="s">
        <v>746</v>
      </c>
      <c r="F494" s="169" t="s">
        <v>747</v>
      </c>
      <c r="G494" s="170" t="s">
        <v>141</v>
      </c>
      <c r="H494" s="171">
        <v>11</v>
      </c>
      <c r="I494" s="172"/>
      <c r="J494" s="173">
        <f>ROUND(I494*H494,2)</f>
        <v>0</v>
      </c>
      <c r="K494" s="169" t="s">
        <v>142</v>
      </c>
      <c r="L494" s="41"/>
      <c r="M494" s="174" t="s">
        <v>5</v>
      </c>
      <c r="N494" s="175" t="s">
        <v>44</v>
      </c>
      <c r="O494" s="42"/>
      <c r="P494" s="176">
        <f>O494*H494</f>
        <v>0</v>
      </c>
      <c r="Q494" s="176">
        <v>0</v>
      </c>
      <c r="R494" s="176">
        <f>Q494*H494</f>
        <v>0</v>
      </c>
      <c r="S494" s="176">
        <v>1.584E-2</v>
      </c>
      <c r="T494" s="177">
        <f>S494*H494</f>
        <v>0.17424000000000001</v>
      </c>
      <c r="AR494" s="24" t="s">
        <v>220</v>
      </c>
      <c r="AT494" s="24" t="s">
        <v>130</v>
      </c>
      <c r="AU494" s="24" t="s">
        <v>85</v>
      </c>
      <c r="AY494" s="24" t="s">
        <v>129</v>
      </c>
      <c r="BE494" s="178">
        <f>IF(N494="základní",J494,0)</f>
        <v>0</v>
      </c>
      <c r="BF494" s="178">
        <f>IF(N494="snížená",J494,0)</f>
        <v>0</v>
      </c>
      <c r="BG494" s="178">
        <f>IF(N494="zákl. přenesená",J494,0)</f>
        <v>0</v>
      </c>
      <c r="BH494" s="178">
        <f>IF(N494="sníž. přenesená",J494,0)</f>
        <v>0</v>
      </c>
      <c r="BI494" s="178">
        <f>IF(N494="nulová",J494,0)</f>
        <v>0</v>
      </c>
      <c r="BJ494" s="24" t="s">
        <v>78</v>
      </c>
      <c r="BK494" s="178">
        <f>ROUND(I494*H494,2)</f>
        <v>0</v>
      </c>
      <c r="BL494" s="24" t="s">
        <v>220</v>
      </c>
      <c r="BM494" s="24" t="s">
        <v>748</v>
      </c>
    </row>
    <row r="495" spans="2:65" s="1" customFormat="1" ht="67.5">
      <c r="B495" s="41"/>
      <c r="D495" s="180" t="s">
        <v>144</v>
      </c>
      <c r="F495" s="205" t="s">
        <v>646</v>
      </c>
      <c r="I495" s="206"/>
      <c r="L495" s="41"/>
      <c r="M495" s="207"/>
      <c r="N495" s="42"/>
      <c r="O495" s="42"/>
      <c r="P495" s="42"/>
      <c r="Q495" s="42"/>
      <c r="R495" s="42"/>
      <c r="S495" s="42"/>
      <c r="T495" s="70"/>
      <c r="AT495" s="24" t="s">
        <v>144</v>
      </c>
      <c r="AU495" s="24" t="s">
        <v>85</v>
      </c>
    </row>
    <row r="496" spans="2:65" s="12" customFormat="1">
      <c r="B496" s="187"/>
      <c r="D496" s="180" t="s">
        <v>135</v>
      </c>
      <c r="E496" s="188" t="s">
        <v>5</v>
      </c>
      <c r="F496" s="189" t="s">
        <v>749</v>
      </c>
      <c r="H496" s="190">
        <v>5.5</v>
      </c>
      <c r="I496" s="191"/>
      <c r="L496" s="187"/>
      <c r="M496" s="192"/>
      <c r="N496" s="193"/>
      <c r="O496" s="193"/>
      <c r="P496" s="193"/>
      <c r="Q496" s="193"/>
      <c r="R496" s="193"/>
      <c r="S496" s="193"/>
      <c r="T496" s="194"/>
      <c r="AT496" s="188" t="s">
        <v>135</v>
      </c>
      <c r="AU496" s="188" t="s">
        <v>85</v>
      </c>
      <c r="AV496" s="12" t="s">
        <v>85</v>
      </c>
      <c r="AW496" s="12" t="s">
        <v>36</v>
      </c>
      <c r="AX496" s="12" t="s">
        <v>73</v>
      </c>
      <c r="AY496" s="188" t="s">
        <v>129</v>
      </c>
    </row>
    <row r="497" spans="2:65" s="12" customFormat="1">
      <c r="B497" s="187"/>
      <c r="D497" s="180" t="s">
        <v>135</v>
      </c>
      <c r="E497" s="188" t="s">
        <v>5</v>
      </c>
      <c r="F497" s="189" t="s">
        <v>750</v>
      </c>
      <c r="H497" s="190">
        <v>5.5</v>
      </c>
      <c r="I497" s="191"/>
      <c r="L497" s="187"/>
      <c r="M497" s="192"/>
      <c r="N497" s="193"/>
      <c r="O497" s="193"/>
      <c r="P497" s="193"/>
      <c r="Q497" s="193"/>
      <c r="R497" s="193"/>
      <c r="S497" s="193"/>
      <c r="T497" s="194"/>
      <c r="AT497" s="188" t="s">
        <v>135</v>
      </c>
      <c r="AU497" s="188" t="s">
        <v>85</v>
      </c>
      <c r="AV497" s="12" t="s">
        <v>85</v>
      </c>
      <c r="AW497" s="12" t="s">
        <v>36</v>
      </c>
      <c r="AX497" s="12" t="s">
        <v>73</v>
      </c>
      <c r="AY497" s="188" t="s">
        <v>129</v>
      </c>
    </row>
    <row r="498" spans="2:65" s="13" customFormat="1">
      <c r="B498" s="195"/>
      <c r="D498" s="180" t="s">
        <v>135</v>
      </c>
      <c r="E498" s="196" t="s">
        <v>5</v>
      </c>
      <c r="F498" s="197" t="s">
        <v>137</v>
      </c>
      <c r="H498" s="198">
        <v>11</v>
      </c>
      <c r="I498" s="199"/>
      <c r="L498" s="195"/>
      <c r="M498" s="200"/>
      <c r="N498" s="201"/>
      <c r="O498" s="201"/>
      <c r="P498" s="201"/>
      <c r="Q498" s="201"/>
      <c r="R498" s="201"/>
      <c r="S498" s="201"/>
      <c r="T498" s="202"/>
      <c r="AT498" s="196" t="s">
        <v>135</v>
      </c>
      <c r="AU498" s="196" t="s">
        <v>85</v>
      </c>
      <c r="AV498" s="13" t="s">
        <v>133</v>
      </c>
      <c r="AW498" s="13" t="s">
        <v>36</v>
      </c>
      <c r="AX498" s="13" t="s">
        <v>78</v>
      </c>
      <c r="AY498" s="196" t="s">
        <v>129</v>
      </c>
    </row>
    <row r="499" spans="2:65" s="1" customFormat="1" ht="38.25" customHeight="1">
      <c r="B499" s="166"/>
      <c r="C499" s="167" t="s">
        <v>751</v>
      </c>
      <c r="D499" s="167" t="s">
        <v>130</v>
      </c>
      <c r="E499" s="168" t="s">
        <v>752</v>
      </c>
      <c r="F499" s="169" t="s">
        <v>753</v>
      </c>
      <c r="G499" s="170" t="s">
        <v>141</v>
      </c>
      <c r="H499" s="171">
        <v>4</v>
      </c>
      <c r="I499" s="172"/>
      <c r="J499" s="173">
        <f>ROUND(I499*H499,2)</f>
        <v>0</v>
      </c>
      <c r="K499" s="169" t="s">
        <v>142</v>
      </c>
      <c r="L499" s="41"/>
      <c r="M499" s="174" t="s">
        <v>5</v>
      </c>
      <c r="N499" s="175" t="s">
        <v>44</v>
      </c>
      <c r="O499" s="42"/>
      <c r="P499" s="176">
        <f>O499*H499</f>
        <v>0</v>
      </c>
      <c r="Q499" s="176">
        <v>0</v>
      </c>
      <c r="R499" s="176">
        <f>Q499*H499</f>
        <v>0</v>
      </c>
      <c r="S499" s="176">
        <v>2.4750000000000001E-2</v>
      </c>
      <c r="T499" s="177">
        <f>S499*H499</f>
        <v>9.9000000000000005E-2</v>
      </c>
      <c r="AR499" s="24" t="s">
        <v>220</v>
      </c>
      <c r="AT499" s="24" t="s">
        <v>130</v>
      </c>
      <c r="AU499" s="24" t="s">
        <v>85</v>
      </c>
      <c r="AY499" s="24" t="s">
        <v>129</v>
      </c>
      <c r="BE499" s="178">
        <f>IF(N499="základní",J499,0)</f>
        <v>0</v>
      </c>
      <c r="BF499" s="178">
        <f>IF(N499="snížená",J499,0)</f>
        <v>0</v>
      </c>
      <c r="BG499" s="178">
        <f>IF(N499="zákl. přenesená",J499,0)</f>
        <v>0</v>
      </c>
      <c r="BH499" s="178">
        <f>IF(N499="sníž. přenesená",J499,0)</f>
        <v>0</v>
      </c>
      <c r="BI499" s="178">
        <f>IF(N499="nulová",J499,0)</f>
        <v>0</v>
      </c>
      <c r="BJ499" s="24" t="s">
        <v>78</v>
      </c>
      <c r="BK499" s="178">
        <f>ROUND(I499*H499,2)</f>
        <v>0</v>
      </c>
      <c r="BL499" s="24" t="s">
        <v>220</v>
      </c>
      <c r="BM499" s="24" t="s">
        <v>754</v>
      </c>
    </row>
    <row r="500" spans="2:65" s="1" customFormat="1" ht="67.5">
      <c r="B500" s="41"/>
      <c r="D500" s="180" t="s">
        <v>144</v>
      </c>
      <c r="F500" s="205" t="s">
        <v>646</v>
      </c>
      <c r="I500" s="206"/>
      <c r="L500" s="41"/>
      <c r="M500" s="207"/>
      <c r="N500" s="42"/>
      <c r="O500" s="42"/>
      <c r="P500" s="42"/>
      <c r="Q500" s="42"/>
      <c r="R500" s="42"/>
      <c r="S500" s="42"/>
      <c r="T500" s="70"/>
      <c r="AT500" s="24" t="s">
        <v>144</v>
      </c>
      <c r="AU500" s="24" t="s">
        <v>85</v>
      </c>
    </row>
    <row r="501" spans="2:65" s="12" customFormat="1">
      <c r="B501" s="187"/>
      <c r="D501" s="180" t="s">
        <v>135</v>
      </c>
      <c r="E501" s="188" t="s">
        <v>5</v>
      </c>
      <c r="F501" s="189" t="s">
        <v>755</v>
      </c>
      <c r="H501" s="190">
        <v>2</v>
      </c>
      <c r="I501" s="191"/>
      <c r="L501" s="187"/>
      <c r="M501" s="192"/>
      <c r="N501" s="193"/>
      <c r="O501" s="193"/>
      <c r="P501" s="193"/>
      <c r="Q501" s="193"/>
      <c r="R501" s="193"/>
      <c r="S501" s="193"/>
      <c r="T501" s="194"/>
      <c r="AT501" s="188" t="s">
        <v>135</v>
      </c>
      <c r="AU501" s="188" t="s">
        <v>85</v>
      </c>
      <c r="AV501" s="12" t="s">
        <v>85</v>
      </c>
      <c r="AW501" s="12" t="s">
        <v>36</v>
      </c>
      <c r="AX501" s="12" t="s">
        <v>73</v>
      </c>
      <c r="AY501" s="188" t="s">
        <v>129</v>
      </c>
    </row>
    <row r="502" spans="2:65" s="12" customFormat="1">
      <c r="B502" s="187"/>
      <c r="D502" s="180" t="s">
        <v>135</v>
      </c>
      <c r="E502" s="188" t="s">
        <v>5</v>
      </c>
      <c r="F502" s="189" t="s">
        <v>756</v>
      </c>
      <c r="H502" s="190">
        <v>2</v>
      </c>
      <c r="I502" s="191"/>
      <c r="L502" s="187"/>
      <c r="M502" s="192"/>
      <c r="N502" s="193"/>
      <c r="O502" s="193"/>
      <c r="P502" s="193"/>
      <c r="Q502" s="193"/>
      <c r="R502" s="193"/>
      <c r="S502" s="193"/>
      <c r="T502" s="194"/>
      <c r="AT502" s="188" t="s">
        <v>135</v>
      </c>
      <c r="AU502" s="188" t="s">
        <v>85</v>
      </c>
      <c r="AV502" s="12" t="s">
        <v>85</v>
      </c>
      <c r="AW502" s="12" t="s">
        <v>36</v>
      </c>
      <c r="AX502" s="12" t="s">
        <v>73</v>
      </c>
      <c r="AY502" s="188" t="s">
        <v>129</v>
      </c>
    </row>
    <row r="503" spans="2:65" s="13" customFormat="1">
      <c r="B503" s="195"/>
      <c r="D503" s="180" t="s">
        <v>135</v>
      </c>
      <c r="E503" s="196" t="s">
        <v>5</v>
      </c>
      <c r="F503" s="197" t="s">
        <v>137</v>
      </c>
      <c r="H503" s="198">
        <v>4</v>
      </c>
      <c r="I503" s="199"/>
      <c r="L503" s="195"/>
      <c r="M503" s="200"/>
      <c r="N503" s="201"/>
      <c r="O503" s="201"/>
      <c r="P503" s="201"/>
      <c r="Q503" s="201"/>
      <c r="R503" s="201"/>
      <c r="S503" s="201"/>
      <c r="T503" s="202"/>
      <c r="AT503" s="196" t="s">
        <v>135</v>
      </c>
      <c r="AU503" s="196" t="s">
        <v>85</v>
      </c>
      <c r="AV503" s="13" t="s">
        <v>133</v>
      </c>
      <c r="AW503" s="13" t="s">
        <v>36</v>
      </c>
      <c r="AX503" s="13" t="s">
        <v>78</v>
      </c>
      <c r="AY503" s="196" t="s">
        <v>129</v>
      </c>
    </row>
    <row r="504" spans="2:65" s="1" customFormat="1" ht="38.25" customHeight="1">
      <c r="B504" s="166"/>
      <c r="C504" s="167" t="s">
        <v>757</v>
      </c>
      <c r="D504" s="167" t="s">
        <v>130</v>
      </c>
      <c r="E504" s="168" t="s">
        <v>758</v>
      </c>
      <c r="F504" s="169" t="s">
        <v>759</v>
      </c>
      <c r="G504" s="170" t="s">
        <v>141</v>
      </c>
      <c r="H504" s="171">
        <v>13.5</v>
      </c>
      <c r="I504" s="172"/>
      <c r="J504" s="173">
        <f>ROUND(I504*H504,2)</f>
        <v>0</v>
      </c>
      <c r="K504" s="169" t="s">
        <v>142</v>
      </c>
      <c r="L504" s="41"/>
      <c r="M504" s="174" t="s">
        <v>5</v>
      </c>
      <c r="N504" s="175" t="s">
        <v>44</v>
      </c>
      <c r="O504" s="42"/>
      <c r="P504" s="176">
        <f>O504*H504</f>
        <v>0</v>
      </c>
      <c r="Q504" s="176">
        <v>0</v>
      </c>
      <c r="R504" s="176">
        <f>Q504*H504</f>
        <v>0</v>
      </c>
      <c r="S504" s="176">
        <v>2.4750000000000001E-2</v>
      </c>
      <c r="T504" s="177">
        <f>S504*H504</f>
        <v>0.33412500000000001</v>
      </c>
      <c r="AR504" s="24" t="s">
        <v>220</v>
      </c>
      <c r="AT504" s="24" t="s">
        <v>130</v>
      </c>
      <c r="AU504" s="24" t="s">
        <v>85</v>
      </c>
      <c r="AY504" s="24" t="s">
        <v>129</v>
      </c>
      <c r="BE504" s="178">
        <f>IF(N504="základní",J504,0)</f>
        <v>0</v>
      </c>
      <c r="BF504" s="178">
        <f>IF(N504="snížená",J504,0)</f>
        <v>0</v>
      </c>
      <c r="BG504" s="178">
        <f>IF(N504="zákl. přenesená",J504,0)</f>
        <v>0</v>
      </c>
      <c r="BH504" s="178">
        <f>IF(N504="sníž. přenesená",J504,0)</f>
        <v>0</v>
      </c>
      <c r="BI504" s="178">
        <f>IF(N504="nulová",J504,0)</f>
        <v>0</v>
      </c>
      <c r="BJ504" s="24" t="s">
        <v>78</v>
      </c>
      <c r="BK504" s="178">
        <f>ROUND(I504*H504,2)</f>
        <v>0</v>
      </c>
      <c r="BL504" s="24" t="s">
        <v>220</v>
      </c>
      <c r="BM504" s="24" t="s">
        <v>760</v>
      </c>
    </row>
    <row r="505" spans="2:65" s="1" customFormat="1" ht="67.5">
      <c r="B505" s="41"/>
      <c r="D505" s="180" t="s">
        <v>144</v>
      </c>
      <c r="F505" s="205" t="s">
        <v>646</v>
      </c>
      <c r="I505" s="206"/>
      <c r="L505" s="41"/>
      <c r="M505" s="207"/>
      <c r="N505" s="42"/>
      <c r="O505" s="42"/>
      <c r="P505" s="42"/>
      <c r="Q505" s="42"/>
      <c r="R505" s="42"/>
      <c r="S505" s="42"/>
      <c r="T505" s="70"/>
      <c r="AT505" s="24" t="s">
        <v>144</v>
      </c>
      <c r="AU505" s="24" t="s">
        <v>85</v>
      </c>
    </row>
    <row r="506" spans="2:65" s="12" customFormat="1">
      <c r="B506" s="187"/>
      <c r="D506" s="180" t="s">
        <v>135</v>
      </c>
      <c r="E506" s="188" t="s">
        <v>5</v>
      </c>
      <c r="F506" s="189" t="s">
        <v>761</v>
      </c>
      <c r="H506" s="190">
        <v>4.5</v>
      </c>
      <c r="I506" s="191"/>
      <c r="L506" s="187"/>
      <c r="M506" s="192"/>
      <c r="N506" s="193"/>
      <c r="O506" s="193"/>
      <c r="P506" s="193"/>
      <c r="Q506" s="193"/>
      <c r="R506" s="193"/>
      <c r="S506" s="193"/>
      <c r="T506" s="194"/>
      <c r="AT506" s="188" t="s">
        <v>135</v>
      </c>
      <c r="AU506" s="188" t="s">
        <v>85</v>
      </c>
      <c r="AV506" s="12" t="s">
        <v>85</v>
      </c>
      <c r="AW506" s="12" t="s">
        <v>36</v>
      </c>
      <c r="AX506" s="12" t="s">
        <v>73</v>
      </c>
      <c r="AY506" s="188" t="s">
        <v>129</v>
      </c>
    </row>
    <row r="507" spans="2:65" s="12" customFormat="1">
      <c r="B507" s="187"/>
      <c r="D507" s="180" t="s">
        <v>135</v>
      </c>
      <c r="E507" s="188" t="s">
        <v>5</v>
      </c>
      <c r="F507" s="189" t="s">
        <v>762</v>
      </c>
      <c r="H507" s="190">
        <v>4.5</v>
      </c>
      <c r="I507" s="191"/>
      <c r="L507" s="187"/>
      <c r="M507" s="192"/>
      <c r="N507" s="193"/>
      <c r="O507" s="193"/>
      <c r="P507" s="193"/>
      <c r="Q507" s="193"/>
      <c r="R507" s="193"/>
      <c r="S507" s="193"/>
      <c r="T507" s="194"/>
      <c r="AT507" s="188" t="s">
        <v>135</v>
      </c>
      <c r="AU507" s="188" t="s">
        <v>85</v>
      </c>
      <c r="AV507" s="12" t="s">
        <v>85</v>
      </c>
      <c r="AW507" s="12" t="s">
        <v>36</v>
      </c>
      <c r="AX507" s="12" t="s">
        <v>73</v>
      </c>
      <c r="AY507" s="188" t="s">
        <v>129</v>
      </c>
    </row>
    <row r="508" spans="2:65" s="12" customFormat="1">
      <c r="B508" s="187"/>
      <c r="D508" s="180" t="s">
        <v>135</v>
      </c>
      <c r="E508" s="188" t="s">
        <v>5</v>
      </c>
      <c r="F508" s="189" t="s">
        <v>763</v>
      </c>
      <c r="H508" s="190">
        <v>4.5</v>
      </c>
      <c r="I508" s="191"/>
      <c r="L508" s="187"/>
      <c r="M508" s="192"/>
      <c r="N508" s="193"/>
      <c r="O508" s="193"/>
      <c r="P508" s="193"/>
      <c r="Q508" s="193"/>
      <c r="R508" s="193"/>
      <c r="S508" s="193"/>
      <c r="T508" s="194"/>
      <c r="AT508" s="188" t="s">
        <v>135</v>
      </c>
      <c r="AU508" s="188" t="s">
        <v>85</v>
      </c>
      <c r="AV508" s="12" t="s">
        <v>85</v>
      </c>
      <c r="AW508" s="12" t="s">
        <v>36</v>
      </c>
      <c r="AX508" s="12" t="s">
        <v>73</v>
      </c>
      <c r="AY508" s="188" t="s">
        <v>129</v>
      </c>
    </row>
    <row r="509" spans="2:65" s="13" customFormat="1">
      <c r="B509" s="195"/>
      <c r="D509" s="180" t="s">
        <v>135</v>
      </c>
      <c r="E509" s="196" t="s">
        <v>5</v>
      </c>
      <c r="F509" s="197" t="s">
        <v>137</v>
      </c>
      <c r="H509" s="198">
        <v>13.5</v>
      </c>
      <c r="I509" s="199"/>
      <c r="L509" s="195"/>
      <c r="M509" s="200"/>
      <c r="N509" s="201"/>
      <c r="O509" s="201"/>
      <c r="P509" s="201"/>
      <c r="Q509" s="201"/>
      <c r="R509" s="201"/>
      <c r="S509" s="201"/>
      <c r="T509" s="202"/>
      <c r="AT509" s="196" t="s">
        <v>135</v>
      </c>
      <c r="AU509" s="196" t="s">
        <v>85</v>
      </c>
      <c r="AV509" s="13" t="s">
        <v>133</v>
      </c>
      <c r="AW509" s="13" t="s">
        <v>36</v>
      </c>
      <c r="AX509" s="13" t="s">
        <v>78</v>
      </c>
      <c r="AY509" s="196" t="s">
        <v>129</v>
      </c>
    </row>
    <row r="510" spans="2:65" s="1" customFormat="1" ht="38.25" customHeight="1">
      <c r="B510" s="166"/>
      <c r="C510" s="167" t="s">
        <v>764</v>
      </c>
      <c r="D510" s="167" t="s">
        <v>130</v>
      </c>
      <c r="E510" s="168" t="s">
        <v>765</v>
      </c>
      <c r="F510" s="169" t="s">
        <v>766</v>
      </c>
      <c r="G510" s="170" t="s">
        <v>141</v>
      </c>
      <c r="H510" s="171">
        <v>27.5</v>
      </c>
      <c r="I510" s="172"/>
      <c r="J510" s="173">
        <f>ROUND(I510*H510,2)</f>
        <v>0</v>
      </c>
      <c r="K510" s="169" t="s">
        <v>142</v>
      </c>
      <c r="L510" s="41"/>
      <c r="M510" s="174" t="s">
        <v>5</v>
      </c>
      <c r="N510" s="175" t="s">
        <v>44</v>
      </c>
      <c r="O510" s="42"/>
      <c r="P510" s="176">
        <f>O510*H510</f>
        <v>0</v>
      </c>
      <c r="Q510" s="176">
        <v>0</v>
      </c>
      <c r="R510" s="176">
        <f>Q510*H510</f>
        <v>0</v>
      </c>
      <c r="S510" s="176">
        <v>3.3000000000000002E-2</v>
      </c>
      <c r="T510" s="177">
        <f>S510*H510</f>
        <v>0.90750000000000008</v>
      </c>
      <c r="AR510" s="24" t="s">
        <v>220</v>
      </c>
      <c r="AT510" s="24" t="s">
        <v>130</v>
      </c>
      <c r="AU510" s="24" t="s">
        <v>85</v>
      </c>
      <c r="AY510" s="24" t="s">
        <v>129</v>
      </c>
      <c r="BE510" s="178">
        <f>IF(N510="základní",J510,0)</f>
        <v>0</v>
      </c>
      <c r="BF510" s="178">
        <f>IF(N510="snížená",J510,0)</f>
        <v>0</v>
      </c>
      <c r="BG510" s="178">
        <f>IF(N510="zákl. přenesená",J510,0)</f>
        <v>0</v>
      </c>
      <c r="BH510" s="178">
        <f>IF(N510="sníž. přenesená",J510,0)</f>
        <v>0</v>
      </c>
      <c r="BI510" s="178">
        <f>IF(N510="nulová",J510,0)</f>
        <v>0</v>
      </c>
      <c r="BJ510" s="24" t="s">
        <v>78</v>
      </c>
      <c r="BK510" s="178">
        <f>ROUND(I510*H510,2)</f>
        <v>0</v>
      </c>
      <c r="BL510" s="24" t="s">
        <v>220</v>
      </c>
      <c r="BM510" s="24" t="s">
        <v>767</v>
      </c>
    </row>
    <row r="511" spans="2:65" s="1" customFormat="1" ht="67.5">
      <c r="B511" s="41"/>
      <c r="D511" s="180" t="s">
        <v>144</v>
      </c>
      <c r="F511" s="205" t="s">
        <v>646</v>
      </c>
      <c r="I511" s="206"/>
      <c r="L511" s="41"/>
      <c r="M511" s="207"/>
      <c r="N511" s="42"/>
      <c r="O511" s="42"/>
      <c r="P511" s="42"/>
      <c r="Q511" s="42"/>
      <c r="R511" s="42"/>
      <c r="S511" s="42"/>
      <c r="T511" s="70"/>
      <c r="AT511" s="24" t="s">
        <v>144</v>
      </c>
      <c r="AU511" s="24" t="s">
        <v>85</v>
      </c>
    </row>
    <row r="512" spans="2:65" s="12" customFormat="1">
      <c r="B512" s="187"/>
      <c r="D512" s="180" t="s">
        <v>135</v>
      </c>
      <c r="E512" s="188" t="s">
        <v>5</v>
      </c>
      <c r="F512" s="189" t="s">
        <v>768</v>
      </c>
      <c r="H512" s="190">
        <v>2.5</v>
      </c>
      <c r="I512" s="191"/>
      <c r="L512" s="187"/>
      <c r="M512" s="192"/>
      <c r="N512" s="193"/>
      <c r="O512" s="193"/>
      <c r="P512" s="193"/>
      <c r="Q512" s="193"/>
      <c r="R512" s="193"/>
      <c r="S512" s="193"/>
      <c r="T512" s="194"/>
      <c r="AT512" s="188" t="s">
        <v>135</v>
      </c>
      <c r="AU512" s="188" t="s">
        <v>85</v>
      </c>
      <c r="AV512" s="12" t="s">
        <v>85</v>
      </c>
      <c r="AW512" s="12" t="s">
        <v>36</v>
      </c>
      <c r="AX512" s="12" t="s">
        <v>73</v>
      </c>
      <c r="AY512" s="188" t="s">
        <v>129</v>
      </c>
    </row>
    <row r="513" spans="2:65" s="12" customFormat="1">
      <c r="B513" s="187"/>
      <c r="D513" s="180" t="s">
        <v>135</v>
      </c>
      <c r="E513" s="188" t="s">
        <v>5</v>
      </c>
      <c r="F513" s="189" t="s">
        <v>769</v>
      </c>
      <c r="H513" s="190">
        <v>2.5</v>
      </c>
      <c r="I513" s="191"/>
      <c r="L513" s="187"/>
      <c r="M513" s="192"/>
      <c r="N513" s="193"/>
      <c r="O513" s="193"/>
      <c r="P513" s="193"/>
      <c r="Q513" s="193"/>
      <c r="R513" s="193"/>
      <c r="S513" s="193"/>
      <c r="T513" s="194"/>
      <c r="AT513" s="188" t="s">
        <v>135</v>
      </c>
      <c r="AU513" s="188" t="s">
        <v>85</v>
      </c>
      <c r="AV513" s="12" t="s">
        <v>85</v>
      </c>
      <c r="AW513" s="12" t="s">
        <v>36</v>
      </c>
      <c r="AX513" s="12" t="s">
        <v>73</v>
      </c>
      <c r="AY513" s="188" t="s">
        <v>129</v>
      </c>
    </row>
    <row r="514" spans="2:65" s="12" customFormat="1">
      <c r="B514" s="187"/>
      <c r="D514" s="180" t="s">
        <v>135</v>
      </c>
      <c r="E514" s="188" t="s">
        <v>5</v>
      </c>
      <c r="F514" s="189" t="s">
        <v>770</v>
      </c>
      <c r="H514" s="190">
        <v>2.5</v>
      </c>
      <c r="I514" s="191"/>
      <c r="L514" s="187"/>
      <c r="M514" s="192"/>
      <c r="N514" s="193"/>
      <c r="O514" s="193"/>
      <c r="P514" s="193"/>
      <c r="Q514" s="193"/>
      <c r="R514" s="193"/>
      <c r="S514" s="193"/>
      <c r="T514" s="194"/>
      <c r="AT514" s="188" t="s">
        <v>135</v>
      </c>
      <c r="AU514" s="188" t="s">
        <v>85</v>
      </c>
      <c r="AV514" s="12" t="s">
        <v>85</v>
      </c>
      <c r="AW514" s="12" t="s">
        <v>36</v>
      </c>
      <c r="AX514" s="12" t="s">
        <v>73</v>
      </c>
      <c r="AY514" s="188" t="s">
        <v>129</v>
      </c>
    </row>
    <row r="515" spans="2:65" s="12" customFormat="1">
      <c r="B515" s="187"/>
      <c r="D515" s="180" t="s">
        <v>135</v>
      </c>
      <c r="E515" s="188" t="s">
        <v>5</v>
      </c>
      <c r="F515" s="189" t="s">
        <v>771</v>
      </c>
      <c r="H515" s="190">
        <v>2.5</v>
      </c>
      <c r="I515" s="191"/>
      <c r="L515" s="187"/>
      <c r="M515" s="192"/>
      <c r="N515" s="193"/>
      <c r="O515" s="193"/>
      <c r="P515" s="193"/>
      <c r="Q515" s="193"/>
      <c r="R515" s="193"/>
      <c r="S515" s="193"/>
      <c r="T515" s="194"/>
      <c r="AT515" s="188" t="s">
        <v>135</v>
      </c>
      <c r="AU515" s="188" t="s">
        <v>85</v>
      </c>
      <c r="AV515" s="12" t="s">
        <v>85</v>
      </c>
      <c r="AW515" s="12" t="s">
        <v>36</v>
      </c>
      <c r="AX515" s="12" t="s">
        <v>73</v>
      </c>
      <c r="AY515" s="188" t="s">
        <v>129</v>
      </c>
    </row>
    <row r="516" spans="2:65" s="12" customFormat="1">
      <c r="B516" s="187"/>
      <c r="D516" s="180" t="s">
        <v>135</v>
      </c>
      <c r="E516" s="188" t="s">
        <v>5</v>
      </c>
      <c r="F516" s="189" t="s">
        <v>772</v>
      </c>
      <c r="H516" s="190">
        <v>2.5</v>
      </c>
      <c r="I516" s="191"/>
      <c r="L516" s="187"/>
      <c r="M516" s="192"/>
      <c r="N516" s="193"/>
      <c r="O516" s="193"/>
      <c r="P516" s="193"/>
      <c r="Q516" s="193"/>
      <c r="R516" s="193"/>
      <c r="S516" s="193"/>
      <c r="T516" s="194"/>
      <c r="AT516" s="188" t="s">
        <v>135</v>
      </c>
      <c r="AU516" s="188" t="s">
        <v>85</v>
      </c>
      <c r="AV516" s="12" t="s">
        <v>85</v>
      </c>
      <c r="AW516" s="12" t="s">
        <v>36</v>
      </c>
      <c r="AX516" s="12" t="s">
        <v>73</v>
      </c>
      <c r="AY516" s="188" t="s">
        <v>129</v>
      </c>
    </row>
    <row r="517" spans="2:65" s="12" customFormat="1">
      <c r="B517" s="187"/>
      <c r="D517" s="180" t="s">
        <v>135</v>
      </c>
      <c r="E517" s="188" t="s">
        <v>5</v>
      </c>
      <c r="F517" s="189" t="s">
        <v>773</v>
      </c>
      <c r="H517" s="190">
        <v>2.5</v>
      </c>
      <c r="I517" s="191"/>
      <c r="L517" s="187"/>
      <c r="M517" s="192"/>
      <c r="N517" s="193"/>
      <c r="O517" s="193"/>
      <c r="P517" s="193"/>
      <c r="Q517" s="193"/>
      <c r="R517" s="193"/>
      <c r="S517" s="193"/>
      <c r="T517" s="194"/>
      <c r="AT517" s="188" t="s">
        <v>135</v>
      </c>
      <c r="AU517" s="188" t="s">
        <v>85</v>
      </c>
      <c r="AV517" s="12" t="s">
        <v>85</v>
      </c>
      <c r="AW517" s="12" t="s">
        <v>36</v>
      </c>
      <c r="AX517" s="12" t="s">
        <v>73</v>
      </c>
      <c r="AY517" s="188" t="s">
        <v>129</v>
      </c>
    </row>
    <row r="518" spans="2:65" s="12" customFormat="1">
      <c r="B518" s="187"/>
      <c r="D518" s="180" t="s">
        <v>135</v>
      </c>
      <c r="E518" s="188" t="s">
        <v>5</v>
      </c>
      <c r="F518" s="189" t="s">
        <v>774</v>
      </c>
      <c r="H518" s="190">
        <v>2.5</v>
      </c>
      <c r="I518" s="191"/>
      <c r="L518" s="187"/>
      <c r="M518" s="192"/>
      <c r="N518" s="193"/>
      <c r="O518" s="193"/>
      <c r="P518" s="193"/>
      <c r="Q518" s="193"/>
      <c r="R518" s="193"/>
      <c r="S518" s="193"/>
      <c r="T518" s="194"/>
      <c r="AT518" s="188" t="s">
        <v>135</v>
      </c>
      <c r="AU518" s="188" t="s">
        <v>85</v>
      </c>
      <c r="AV518" s="12" t="s">
        <v>85</v>
      </c>
      <c r="AW518" s="12" t="s">
        <v>36</v>
      </c>
      <c r="AX518" s="12" t="s">
        <v>73</v>
      </c>
      <c r="AY518" s="188" t="s">
        <v>129</v>
      </c>
    </row>
    <row r="519" spans="2:65" s="12" customFormat="1">
      <c r="B519" s="187"/>
      <c r="D519" s="180" t="s">
        <v>135</v>
      </c>
      <c r="E519" s="188" t="s">
        <v>5</v>
      </c>
      <c r="F519" s="189" t="s">
        <v>775</v>
      </c>
      <c r="H519" s="190">
        <v>2.5</v>
      </c>
      <c r="I519" s="191"/>
      <c r="L519" s="187"/>
      <c r="M519" s="192"/>
      <c r="N519" s="193"/>
      <c r="O519" s="193"/>
      <c r="P519" s="193"/>
      <c r="Q519" s="193"/>
      <c r="R519" s="193"/>
      <c r="S519" s="193"/>
      <c r="T519" s="194"/>
      <c r="AT519" s="188" t="s">
        <v>135</v>
      </c>
      <c r="AU519" s="188" t="s">
        <v>85</v>
      </c>
      <c r="AV519" s="12" t="s">
        <v>85</v>
      </c>
      <c r="AW519" s="12" t="s">
        <v>36</v>
      </c>
      <c r="AX519" s="12" t="s">
        <v>73</v>
      </c>
      <c r="AY519" s="188" t="s">
        <v>129</v>
      </c>
    </row>
    <row r="520" spans="2:65" s="12" customFormat="1">
      <c r="B520" s="187"/>
      <c r="D520" s="180" t="s">
        <v>135</v>
      </c>
      <c r="E520" s="188" t="s">
        <v>5</v>
      </c>
      <c r="F520" s="189" t="s">
        <v>776</v>
      </c>
      <c r="H520" s="190">
        <v>2.5</v>
      </c>
      <c r="I520" s="191"/>
      <c r="L520" s="187"/>
      <c r="M520" s="192"/>
      <c r="N520" s="193"/>
      <c r="O520" s="193"/>
      <c r="P520" s="193"/>
      <c r="Q520" s="193"/>
      <c r="R520" s="193"/>
      <c r="S520" s="193"/>
      <c r="T520" s="194"/>
      <c r="AT520" s="188" t="s">
        <v>135</v>
      </c>
      <c r="AU520" s="188" t="s">
        <v>85</v>
      </c>
      <c r="AV520" s="12" t="s">
        <v>85</v>
      </c>
      <c r="AW520" s="12" t="s">
        <v>36</v>
      </c>
      <c r="AX520" s="12" t="s">
        <v>73</v>
      </c>
      <c r="AY520" s="188" t="s">
        <v>129</v>
      </c>
    </row>
    <row r="521" spans="2:65" s="12" customFormat="1">
      <c r="B521" s="187"/>
      <c r="D521" s="180" t="s">
        <v>135</v>
      </c>
      <c r="E521" s="188" t="s">
        <v>5</v>
      </c>
      <c r="F521" s="189" t="s">
        <v>777</v>
      </c>
      <c r="H521" s="190">
        <v>2.5</v>
      </c>
      <c r="I521" s="191"/>
      <c r="L521" s="187"/>
      <c r="M521" s="192"/>
      <c r="N521" s="193"/>
      <c r="O521" s="193"/>
      <c r="P521" s="193"/>
      <c r="Q521" s="193"/>
      <c r="R521" s="193"/>
      <c r="S521" s="193"/>
      <c r="T521" s="194"/>
      <c r="AT521" s="188" t="s">
        <v>135</v>
      </c>
      <c r="AU521" s="188" t="s">
        <v>85</v>
      </c>
      <c r="AV521" s="12" t="s">
        <v>85</v>
      </c>
      <c r="AW521" s="12" t="s">
        <v>36</v>
      </c>
      <c r="AX521" s="12" t="s">
        <v>73</v>
      </c>
      <c r="AY521" s="188" t="s">
        <v>129</v>
      </c>
    </row>
    <row r="522" spans="2:65" s="12" customFormat="1">
      <c r="B522" s="187"/>
      <c r="D522" s="180" t="s">
        <v>135</v>
      </c>
      <c r="E522" s="188" t="s">
        <v>5</v>
      </c>
      <c r="F522" s="189" t="s">
        <v>778</v>
      </c>
      <c r="H522" s="190">
        <v>2.5</v>
      </c>
      <c r="I522" s="191"/>
      <c r="L522" s="187"/>
      <c r="M522" s="192"/>
      <c r="N522" s="193"/>
      <c r="O522" s="193"/>
      <c r="P522" s="193"/>
      <c r="Q522" s="193"/>
      <c r="R522" s="193"/>
      <c r="S522" s="193"/>
      <c r="T522" s="194"/>
      <c r="AT522" s="188" t="s">
        <v>135</v>
      </c>
      <c r="AU522" s="188" t="s">
        <v>85</v>
      </c>
      <c r="AV522" s="12" t="s">
        <v>85</v>
      </c>
      <c r="AW522" s="12" t="s">
        <v>36</v>
      </c>
      <c r="AX522" s="12" t="s">
        <v>73</v>
      </c>
      <c r="AY522" s="188" t="s">
        <v>129</v>
      </c>
    </row>
    <row r="523" spans="2:65" s="13" customFormat="1">
      <c r="B523" s="195"/>
      <c r="D523" s="180" t="s">
        <v>135</v>
      </c>
      <c r="E523" s="196" t="s">
        <v>5</v>
      </c>
      <c r="F523" s="197" t="s">
        <v>137</v>
      </c>
      <c r="H523" s="198">
        <v>27.5</v>
      </c>
      <c r="I523" s="199"/>
      <c r="L523" s="195"/>
      <c r="M523" s="200"/>
      <c r="N523" s="201"/>
      <c r="O523" s="201"/>
      <c r="P523" s="201"/>
      <c r="Q523" s="201"/>
      <c r="R523" s="201"/>
      <c r="S523" s="201"/>
      <c r="T523" s="202"/>
      <c r="AT523" s="196" t="s">
        <v>135</v>
      </c>
      <c r="AU523" s="196" t="s">
        <v>85</v>
      </c>
      <c r="AV523" s="13" t="s">
        <v>133</v>
      </c>
      <c r="AW523" s="13" t="s">
        <v>36</v>
      </c>
      <c r="AX523" s="13" t="s">
        <v>78</v>
      </c>
      <c r="AY523" s="196" t="s">
        <v>129</v>
      </c>
    </row>
    <row r="524" spans="2:65" s="1" customFormat="1" ht="38.25" customHeight="1">
      <c r="B524" s="166"/>
      <c r="C524" s="167" t="s">
        <v>779</v>
      </c>
      <c r="D524" s="167" t="s">
        <v>130</v>
      </c>
      <c r="E524" s="168" t="s">
        <v>780</v>
      </c>
      <c r="F524" s="169" t="s">
        <v>781</v>
      </c>
      <c r="G524" s="170" t="s">
        <v>141</v>
      </c>
      <c r="H524" s="171">
        <v>5</v>
      </c>
      <c r="I524" s="172"/>
      <c r="J524" s="173">
        <f>ROUND(I524*H524,2)</f>
        <v>0</v>
      </c>
      <c r="K524" s="169" t="s">
        <v>142</v>
      </c>
      <c r="L524" s="41"/>
      <c r="M524" s="174" t="s">
        <v>5</v>
      </c>
      <c r="N524" s="175" t="s">
        <v>44</v>
      </c>
      <c r="O524" s="42"/>
      <c r="P524" s="176">
        <f>O524*H524</f>
        <v>0</v>
      </c>
      <c r="Q524" s="176">
        <v>0</v>
      </c>
      <c r="R524" s="176">
        <f>Q524*H524</f>
        <v>0</v>
      </c>
      <c r="S524" s="176">
        <v>3.3000000000000002E-2</v>
      </c>
      <c r="T524" s="177">
        <f>S524*H524</f>
        <v>0.16500000000000001</v>
      </c>
      <c r="AR524" s="24" t="s">
        <v>220</v>
      </c>
      <c r="AT524" s="24" t="s">
        <v>130</v>
      </c>
      <c r="AU524" s="24" t="s">
        <v>85</v>
      </c>
      <c r="AY524" s="24" t="s">
        <v>129</v>
      </c>
      <c r="BE524" s="178">
        <f>IF(N524="základní",J524,0)</f>
        <v>0</v>
      </c>
      <c r="BF524" s="178">
        <f>IF(N524="snížená",J524,0)</f>
        <v>0</v>
      </c>
      <c r="BG524" s="178">
        <f>IF(N524="zákl. přenesená",J524,0)</f>
        <v>0</v>
      </c>
      <c r="BH524" s="178">
        <f>IF(N524="sníž. přenesená",J524,0)</f>
        <v>0</v>
      </c>
      <c r="BI524" s="178">
        <f>IF(N524="nulová",J524,0)</f>
        <v>0</v>
      </c>
      <c r="BJ524" s="24" t="s">
        <v>78</v>
      </c>
      <c r="BK524" s="178">
        <f>ROUND(I524*H524,2)</f>
        <v>0</v>
      </c>
      <c r="BL524" s="24" t="s">
        <v>220</v>
      </c>
      <c r="BM524" s="24" t="s">
        <v>782</v>
      </c>
    </row>
    <row r="525" spans="2:65" s="1" customFormat="1" ht="67.5">
      <c r="B525" s="41"/>
      <c r="D525" s="180" t="s">
        <v>144</v>
      </c>
      <c r="F525" s="205" t="s">
        <v>646</v>
      </c>
      <c r="I525" s="206"/>
      <c r="L525" s="41"/>
      <c r="M525" s="207"/>
      <c r="N525" s="42"/>
      <c r="O525" s="42"/>
      <c r="P525" s="42"/>
      <c r="Q525" s="42"/>
      <c r="R525" s="42"/>
      <c r="S525" s="42"/>
      <c r="T525" s="70"/>
      <c r="AT525" s="24" t="s">
        <v>144</v>
      </c>
      <c r="AU525" s="24" t="s">
        <v>85</v>
      </c>
    </row>
    <row r="526" spans="2:65" s="12" customFormat="1">
      <c r="B526" s="187"/>
      <c r="D526" s="180" t="s">
        <v>135</v>
      </c>
      <c r="E526" s="188" t="s">
        <v>5</v>
      </c>
      <c r="F526" s="189" t="s">
        <v>783</v>
      </c>
      <c r="H526" s="190">
        <v>5</v>
      </c>
      <c r="I526" s="191"/>
      <c r="L526" s="187"/>
      <c r="M526" s="192"/>
      <c r="N526" s="193"/>
      <c r="O526" s="193"/>
      <c r="P526" s="193"/>
      <c r="Q526" s="193"/>
      <c r="R526" s="193"/>
      <c r="S526" s="193"/>
      <c r="T526" s="194"/>
      <c r="AT526" s="188" t="s">
        <v>135</v>
      </c>
      <c r="AU526" s="188" t="s">
        <v>85</v>
      </c>
      <c r="AV526" s="12" t="s">
        <v>85</v>
      </c>
      <c r="AW526" s="12" t="s">
        <v>36</v>
      </c>
      <c r="AX526" s="12" t="s">
        <v>73</v>
      </c>
      <c r="AY526" s="188" t="s">
        <v>129</v>
      </c>
    </row>
    <row r="527" spans="2:65" s="13" customFormat="1">
      <c r="B527" s="195"/>
      <c r="D527" s="180" t="s">
        <v>135</v>
      </c>
      <c r="E527" s="196" t="s">
        <v>5</v>
      </c>
      <c r="F527" s="197" t="s">
        <v>137</v>
      </c>
      <c r="H527" s="198">
        <v>5</v>
      </c>
      <c r="I527" s="199"/>
      <c r="L527" s="195"/>
      <c r="M527" s="200"/>
      <c r="N527" s="201"/>
      <c r="O527" s="201"/>
      <c r="P527" s="201"/>
      <c r="Q527" s="201"/>
      <c r="R527" s="201"/>
      <c r="S527" s="201"/>
      <c r="T527" s="202"/>
      <c r="AT527" s="196" t="s">
        <v>135</v>
      </c>
      <c r="AU527" s="196" t="s">
        <v>85</v>
      </c>
      <c r="AV527" s="13" t="s">
        <v>133</v>
      </c>
      <c r="AW527" s="13" t="s">
        <v>36</v>
      </c>
      <c r="AX527" s="13" t="s">
        <v>78</v>
      </c>
      <c r="AY527" s="196" t="s">
        <v>129</v>
      </c>
    </row>
    <row r="528" spans="2:65" s="1" customFormat="1" ht="25.5" customHeight="1">
      <c r="B528" s="166"/>
      <c r="C528" s="167" t="s">
        <v>784</v>
      </c>
      <c r="D528" s="167" t="s">
        <v>130</v>
      </c>
      <c r="E528" s="168" t="s">
        <v>785</v>
      </c>
      <c r="F528" s="169" t="s">
        <v>786</v>
      </c>
      <c r="G528" s="170" t="s">
        <v>141</v>
      </c>
      <c r="H528" s="171">
        <v>428.1</v>
      </c>
      <c r="I528" s="172"/>
      <c r="J528" s="173">
        <f>ROUND(I528*H528,2)</f>
        <v>0</v>
      </c>
      <c r="K528" s="169" t="s">
        <v>142</v>
      </c>
      <c r="L528" s="41"/>
      <c r="M528" s="174" t="s">
        <v>5</v>
      </c>
      <c r="N528" s="175" t="s">
        <v>44</v>
      </c>
      <c r="O528" s="42"/>
      <c r="P528" s="176">
        <f>O528*H528</f>
        <v>0</v>
      </c>
      <c r="Q528" s="176">
        <v>8.0000000000000007E-5</v>
      </c>
      <c r="R528" s="176">
        <f>Q528*H528</f>
        <v>3.4248000000000008E-2</v>
      </c>
      <c r="S528" s="176">
        <v>0</v>
      </c>
      <c r="T528" s="177">
        <f>S528*H528</f>
        <v>0</v>
      </c>
      <c r="AR528" s="24" t="s">
        <v>220</v>
      </c>
      <c r="AT528" s="24" t="s">
        <v>130</v>
      </c>
      <c r="AU528" s="24" t="s">
        <v>85</v>
      </c>
      <c r="AY528" s="24" t="s">
        <v>129</v>
      </c>
      <c r="BE528" s="178">
        <f>IF(N528="základní",J528,0)</f>
        <v>0</v>
      </c>
      <c r="BF528" s="178">
        <f>IF(N528="snížená",J528,0)</f>
        <v>0</v>
      </c>
      <c r="BG528" s="178">
        <f>IF(N528="zákl. přenesená",J528,0)</f>
        <v>0</v>
      </c>
      <c r="BH528" s="178">
        <f>IF(N528="sníž. přenesená",J528,0)</f>
        <v>0</v>
      </c>
      <c r="BI528" s="178">
        <f>IF(N528="nulová",J528,0)</f>
        <v>0</v>
      </c>
      <c r="BJ528" s="24" t="s">
        <v>78</v>
      </c>
      <c r="BK528" s="178">
        <f>ROUND(I528*H528,2)</f>
        <v>0</v>
      </c>
      <c r="BL528" s="24" t="s">
        <v>220</v>
      </c>
      <c r="BM528" s="24" t="s">
        <v>787</v>
      </c>
    </row>
    <row r="529" spans="2:65" s="1" customFormat="1" ht="67.5">
      <c r="B529" s="41"/>
      <c r="D529" s="180" t="s">
        <v>144</v>
      </c>
      <c r="F529" s="205" t="s">
        <v>646</v>
      </c>
      <c r="I529" s="206"/>
      <c r="L529" s="41"/>
      <c r="M529" s="207"/>
      <c r="N529" s="42"/>
      <c r="O529" s="42"/>
      <c r="P529" s="42"/>
      <c r="Q529" s="42"/>
      <c r="R529" s="42"/>
      <c r="S529" s="42"/>
      <c r="T529" s="70"/>
      <c r="AT529" s="24" t="s">
        <v>144</v>
      </c>
      <c r="AU529" s="24" t="s">
        <v>85</v>
      </c>
    </row>
    <row r="530" spans="2:65" s="12" customFormat="1">
      <c r="B530" s="187"/>
      <c r="D530" s="180" t="s">
        <v>135</v>
      </c>
      <c r="E530" s="188" t="s">
        <v>5</v>
      </c>
      <c r="F530" s="189" t="s">
        <v>499</v>
      </c>
      <c r="H530" s="190">
        <v>428.1</v>
      </c>
      <c r="I530" s="191"/>
      <c r="L530" s="187"/>
      <c r="M530" s="192"/>
      <c r="N530" s="193"/>
      <c r="O530" s="193"/>
      <c r="P530" s="193"/>
      <c r="Q530" s="193"/>
      <c r="R530" s="193"/>
      <c r="S530" s="193"/>
      <c r="T530" s="194"/>
      <c r="AT530" s="188" t="s">
        <v>135</v>
      </c>
      <c r="AU530" s="188" t="s">
        <v>85</v>
      </c>
      <c r="AV530" s="12" t="s">
        <v>85</v>
      </c>
      <c r="AW530" s="12" t="s">
        <v>36</v>
      </c>
      <c r="AX530" s="12" t="s">
        <v>73</v>
      </c>
      <c r="AY530" s="188" t="s">
        <v>129</v>
      </c>
    </row>
    <row r="531" spans="2:65" s="13" customFormat="1">
      <c r="B531" s="195"/>
      <c r="D531" s="180" t="s">
        <v>135</v>
      </c>
      <c r="E531" s="196" t="s">
        <v>5</v>
      </c>
      <c r="F531" s="197" t="s">
        <v>137</v>
      </c>
      <c r="H531" s="198">
        <v>428.1</v>
      </c>
      <c r="I531" s="199"/>
      <c r="L531" s="195"/>
      <c r="M531" s="200"/>
      <c r="N531" s="201"/>
      <c r="O531" s="201"/>
      <c r="P531" s="201"/>
      <c r="Q531" s="201"/>
      <c r="R531" s="201"/>
      <c r="S531" s="201"/>
      <c r="T531" s="202"/>
      <c r="AT531" s="196" t="s">
        <v>135</v>
      </c>
      <c r="AU531" s="196" t="s">
        <v>85</v>
      </c>
      <c r="AV531" s="13" t="s">
        <v>133</v>
      </c>
      <c r="AW531" s="13" t="s">
        <v>36</v>
      </c>
      <c r="AX531" s="13" t="s">
        <v>78</v>
      </c>
      <c r="AY531" s="196" t="s">
        <v>129</v>
      </c>
    </row>
    <row r="532" spans="2:65" s="1" customFormat="1" ht="25.5" customHeight="1">
      <c r="B532" s="166"/>
      <c r="C532" s="167" t="s">
        <v>788</v>
      </c>
      <c r="D532" s="167" t="s">
        <v>130</v>
      </c>
      <c r="E532" s="168" t="s">
        <v>789</v>
      </c>
      <c r="F532" s="169" t="s">
        <v>790</v>
      </c>
      <c r="G532" s="170" t="s">
        <v>141</v>
      </c>
      <c r="H532" s="171">
        <v>45.5</v>
      </c>
      <c r="I532" s="172"/>
      <c r="J532" s="173">
        <f>ROUND(I532*H532,2)</f>
        <v>0</v>
      </c>
      <c r="K532" s="169" t="s">
        <v>142</v>
      </c>
      <c r="L532" s="41"/>
      <c r="M532" s="174" t="s">
        <v>5</v>
      </c>
      <c r="N532" s="175" t="s">
        <v>44</v>
      </c>
      <c r="O532" s="42"/>
      <c r="P532" s="176">
        <f>O532*H532</f>
        <v>0</v>
      </c>
      <c r="Q532" s="176">
        <v>9.0000000000000006E-5</v>
      </c>
      <c r="R532" s="176">
        <f>Q532*H532</f>
        <v>4.0950000000000005E-3</v>
      </c>
      <c r="S532" s="176">
        <v>0</v>
      </c>
      <c r="T532" s="177">
        <f>S532*H532</f>
        <v>0</v>
      </c>
      <c r="AR532" s="24" t="s">
        <v>220</v>
      </c>
      <c r="AT532" s="24" t="s">
        <v>130</v>
      </c>
      <c r="AU532" s="24" t="s">
        <v>85</v>
      </c>
      <c r="AY532" s="24" t="s">
        <v>129</v>
      </c>
      <c r="BE532" s="178">
        <f>IF(N532="základní",J532,0)</f>
        <v>0</v>
      </c>
      <c r="BF532" s="178">
        <f>IF(N532="snížená",J532,0)</f>
        <v>0</v>
      </c>
      <c r="BG532" s="178">
        <f>IF(N532="zákl. přenesená",J532,0)</f>
        <v>0</v>
      </c>
      <c r="BH532" s="178">
        <f>IF(N532="sníž. přenesená",J532,0)</f>
        <v>0</v>
      </c>
      <c r="BI532" s="178">
        <f>IF(N532="nulová",J532,0)</f>
        <v>0</v>
      </c>
      <c r="BJ532" s="24" t="s">
        <v>78</v>
      </c>
      <c r="BK532" s="178">
        <f>ROUND(I532*H532,2)</f>
        <v>0</v>
      </c>
      <c r="BL532" s="24" t="s">
        <v>220</v>
      </c>
      <c r="BM532" s="24" t="s">
        <v>791</v>
      </c>
    </row>
    <row r="533" spans="2:65" s="1" customFormat="1" ht="67.5">
      <c r="B533" s="41"/>
      <c r="D533" s="180" t="s">
        <v>144</v>
      </c>
      <c r="F533" s="205" t="s">
        <v>646</v>
      </c>
      <c r="I533" s="206"/>
      <c r="L533" s="41"/>
      <c r="M533" s="207"/>
      <c r="N533" s="42"/>
      <c r="O533" s="42"/>
      <c r="P533" s="42"/>
      <c r="Q533" s="42"/>
      <c r="R533" s="42"/>
      <c r="S533" s="42"/>
      <c r="T533" s="70"/>
      <c r="AT533" s="24" t="s">
        <v>144</v>
      </c>
      <c r="AU533" s="24" t="s">
        <v>85</v>
      </c>
    </row>
    <row r="534" spans="2:65" s="12" customFormat="1">
      <c r="B534" s="187"/>
      <c r="D534" s="180" t="s">
        <v>135</v>
      </c>
      <c r="E534" s="188" t="s">
        <v>5</v>
      </c>
      <c r="F534" s="189" t="s">
        <v>504</v>
      </c>
      <c r="H534" s="190">
        <v>45.5</v>
      </c>
      <c r="I534" s="191"/>
      <c r="L534" s="187"/>
      <c r="M534" s="192"/>
      <c r="N534" s="193"/>
      <c r="O534" s="193"/>
      <c r="P534" s="193"/>
      <c r="Q534" s="193"/>
      <c r="R534" s="193"/>
      <c r="S534" s="193"/>
      <c r="T534" s="194"/>
      <c r="AT534" s="188" t="s">
        <v>135</v>
      </c>
      <c r="AU534" s="188" t="s">
        <v>85</v>
      </c>
      <c r="AV534" s="12" t="s">
        <v>85</v>
      </c>
      <c r="AW534" s="12" t="s">
        <v>36</v>
      </c>
      <c r="AX534" s="12" t="s">
        <v>73</v>
      </c>
      <c r="AY534" s="188" t="s">
        <v>129</v>
      </c>
    </row>
    <row r="535" spans="2:65" s="13" customFormat="1">
      <c r="B535" s="195"/>
      <c r="D535" s="180" t="s">
        <v>135</v>
      </c>
      <c r="E535" s="196" t="s">
        <v>5</v>
      </c>
      <c r="F535" s="197" t="s">
        <v>137</v>
      </c>
      <c r="H535" s="198">
        <v>45.5</v>
      </c>
      <c r="I535" s="199"/>
      <c r="L535" s="195"/>
      <c r="M535" s="200"/>
      <c r="N535" s="201"/>
      <c r="O535" s="201"/>
      <c r="P535" s="201"/>
      <c r="Q535" s="201"/>
      <c r="R535" s="201"/>
      <c r="S535" s="201"/>
      <c r="T535" s="202"/>
      <c r="AT535" s="196" t="s">
        <v>135</v>
      </c>
      <c r="AU535" s="196" t="s">
        <v>85</v>
      </c>
      <c r="AV535" s="13" t="s">
        <v>133</v>
      </c>
      <c r="AW535" s="13" t="s">
        <v>36</v>
      </c>
      <c r="AX535" s="13" t="s">
        <v>78</v>
      </c>
      <c r="AY535" s="196" t="s">
        <v>129</v>
      </c>
    </row>
    <row r="536" spans="2:65" s="1" customFormat="1" ht="25.5" customHeight="1">
      <c r="B536" s="166"/>
      <c r="C536" s="167" t="s">
        <v>792</v>
      </c>
      <c r="D536" s="167" t="s">
        <v>130</v>
      </c>
      <c r="E536" s="168" t="s">
        <v>793</v>
      </c>
      <c r="F536" s="169" t="s">
        <v>794</v>
      </c>
      <c r="G536" s="170" t="s">
        <v>141</v>
      </c>
      <c r="H536" s="171">
        <v>17.5</v>
      </c>
      <c r="I536" s="172"/>
      <c r="J536" s="173">
        <f>ROUND(I536*H536,2)</f>
        <v>0</v>
      </c>
      <c r="K536" s="169" t="s">
        <v>142</v>
      </c>
      <c r="L536" s="41"/>
      <c r="M536" s="174" t="s">
        <v>5</v>
      </c>
      <c r="N536" s="175" t="s">
        <v>44</v>
      </c>
      <c r="O536" s="42"/>
      <c r="P536" s="176">
        <f>O536*H536</f>
        <v>0</v>
      </c>
      <c r="Q536" s="176">
        <v>1E-4</v>
      </c>
      <c r="R536" s="176">
        <f>Q536*H536</f>
        <v>1.75E-3</v>
      </c>
      <c r="S536" s="176">
        <v>0</v>
      </c>
      <c r="T536" s="177">
        <f>S536*H536</f>
        <v>0</v>
      </c>
      <c r="AR536" s="24" t="s">
        <v>220</v>
      </c>
      <c r="AT536" s="24" t="s">
        <v>130</v>
      </c>
      <c r="AU536" s="24" t="s">
        <v>85</v>
      </c>
      <c r="AY536" s="24" t="s">
        <v>129</v>
      </c>
      <c r="BE536" s="178">
        <f>IF(N536="základní",J536,0)</f>
        <v>0</v>
      </c>
      <c r="BF536" s="178">
        <f>IF(N536="snížená",J536,0)</f>
        <v>0</v>
      </c>
      <c r="BG536" s="178">
        <f>IF(N536="zákl. přenesená",J536,0)</f>
        <v>0</v>
      </c>
      <c r="BH536" s="178">
        <f>IF(N536="sníž. přenesená",J536,0)</f>
        <v>0</v>
      </c>
      <c r="BI536" s="178">
        <f>IF(N536="nulová",J536,0)</f>
        <v>0</v>
      </c>
      <c r="BJ536" s="24" t="s">
        <v>78</v>
      </c>
      <c r="BK536" s="178">
        <f>ROUND(I536*H536,2)</f>
        <v>0</v>
      </c>
      <c r="BL536" s="24" t="s">
        <v>220</v>
      </c>
      <c r="BM536" s="24" t="s">
        <v>795</v>
      </c>
    </row>
    <row r="537" spans="2:65" s="1" customFormat="1" ht="67.5">
      <c r="B537" s="41"/>
      <c r="D537" s="180" t="s">
        <v>144</v>
      </c>
      <c r="F537" s="205" t="s">
        <v>646</v>
      </c>
      <c r="I537" s="206"/>
      <c r="L537" s="41"/>
      <c r="M537" s="207"/>
      <c r="N537" s="42"/>
      <c r="O537" s="42"/>
      <c r="P537" s="42"/>
      <c r="Q537" s="42"/>
      <c r="R537" s="42"/>
      <c r="S537" s="42"/>
      <c r="T537" s="70"/>
      <c r="AT537" s="24" t="s">
        <v>144</v>
      </c>
      <c r="AU537" s="24" t="s">
        <v>85</v>
      </c>
    </row>
    <row r="538" spans="2:65" s="12" customFormat="1">
      <c r="B538" s="187"/>
      <c r="D538" s="180" t="s">
        <v>135</v>
      </c>
      <c r="E538" s="188" t="s">
        <v>5</v>
      </c>
      <c r="F538" s="189" t="s">
        <v>509</v>
      </c>
      <c r="H538" s="190">
        <v>17.5</v>
      </c>
      <c r="I538" s="191"/>
      <c r="L538" s="187"/>
      <c r="M538" s="192"/>
      <c r="N538" s="193"/>
      <c r="O538" s="193"/>
      <c r="P538" s="193"/>
      <c r="Q538" s="193"/>
      <c r="R538" s="193"/>
      <c r="S538" s="193"/>
      <c r="T538" s="194"/>
      <c r="AT538" s="188" t="s">
        <v>135</v>
      </c>
      <c r="AU538" s="188" t="s">
        <v>85</v>
      </c>
      <c r="AV538" s="12" t="s">
        <v>85</v>
      </c>
      <c r="AW538" s="12" t="s">
        <v>36</v>
      </c>
      <c r="AX538" s="12" t="s">
        <v>73</v>
      </c>
      <c r="AY538" s="188" t="s">
        <v>129</v>
      </c>
    </row>
    <row r="539" spans="2:65" s="13" customFormat="1">
      <c r="B539" s="195"/>
      <c r="D539" s="180" t="s">
        <v>135</v>
      </c>
      <c r="E539" s="196" t="s">
        <v>5</v>
      </c>
      <c r="F539" s="197" t="s">
        <v>137</v>
      </c>
      <c r="H539" s="198">
        <v>17.5</v>
      </c>
      <c r="I539" s="199"/>
      <c r="L539" s="195"/>
      <c r="M539" s="200"/>
      <c r="N539" s="201"/>
      <c r="O539" s="201"/>
      <c r="P539" s="201"/>
      <c r="Q539" s="201"/>
      <c r="R539" s="201"/>
      <c r="S539" s="201"/>
      <c r="T539" s="202"/>
      <c r="AT539" s="196" t="s">
        <v>135</v>
      </c>
      <c r="AU539" s="196" t="s">
        <v>85</v>
      </c>
      <c r="AV539" s="13" t="s">
        <v>133</v>
      </c>
      <c r="AW539" s="13" t="s">
        <v>36</v>
      </c>
      <c r="AX539" s="13" t="s">
        <v>78</v>
      </c>
      <c r="AY539" s="196" t="s">
        <v>129</v>
      </c>
    </row>
    <row r="540" spans="2:65" s="1" customFormat="1" ht="25.5" customHeight="1">
      <c r="B540" s="166"/>
      <c r="C540" s="167" t="s">
        <v>796</v>
      </c>
      <c r="D540" s="167" t="s">
        <v>130</v>
      </c>
      <c r="E540" s="168" t="s">
        <v>797</v>
      </c>
      <c r="F540" s="169" t="s">
        <v>798</v>
      </c>
      <c r="G540" s="170" t="s">
        <v>141</v>
      </c>
      <c r="H540" s="171">
        <v>32.5</v>
      </c>
      <c r="I540" s="172"/>
      <c r="J540" s="173">
        <f>ROUND(I540*H540,2)</f>
        <v>0</v>
      </c>
      <c r="K540" s="169" t="s">
        <v>142</v>
      </c>
      <c r="L540" s="41"/>
      <c r="M540" s="174" t="s">
        <v>5</v>
      </c>
      <c r="N540" s="175" t="s">
        <v>44</v>
      </c>
      <c r="O540" s="42"/>
      <c r="P540" s="176">
        <f>O540*H540</f>
        <v>0</v>
      </c>
      <c r="Q540" s="176">
        <v>1E-4</v>
      </c>
      <c r="R540" s="176">
        <f>Q540*H540</f>
        <v>3.2500000000000003E-3</v>
      </c>
      <c r="S540" s="176">
        <v>0</v>
      </c>
      <c r="T540" s="177">
        <f>S540*H540</f>
        <v>0</v>
      </c>
      <c r="AR540" s="24" t="s">
        <v>220</v>
      </c>
      <c r="AT540" s="24" t="s">
        <v>130</v>
      </c>
      <c r="AU540" s="24" t="s">
        <v>85</v>
      </c>
      <c r="AY540" s="24" t="s">
        <v>129</v>
      </c>
      <c r="BE540" s="178">
        <f>IF(N540="základní",J540,0)</f>
        <v>0</v>
      </c>
      <c r="BF540" s="178">
        <f>IF(N540="snížená",J540,0)</f>
        <v>0</v>
      </c>
      <c r="BG540" s="178">
        <f>IF(N540="zákl. přenesená",J540,0)</f>
        <v>0</v>
      </c>
      <c r="BH540" s="178">
        <f>IF(N540="sníž. přenesená",J540,0)</f>
        <v>0</v>
      </c>
      <c r="BI540" s="178">
        <f>IF(N540="nulová",J540,0)</f>
        <v>0</v>
      </c>
      <c r="BJ540" s="24" t="s">
        <v>78</v>
      </c>
      <c r="BK540" s="178">
        <f>ROUND(I540*H540,2)</f>
        <v>0</v>
      </c>
      <c r="BL540" s="24" t="s">
        <v>220</v>
      </c>
      <c r="BM540" s="24" t="s">
        <v>799</v>
      </c>
    </row>
    <row r="541" spans="2:65" s="1" customFormat="1" ht="67.5">
      <c r="B541" s="41"/>
      <c r="D541" s="180" t="s">
        <v>144</v>
      </c>
      <c r="F541" s="205" t="s">
        <v>646</v>
      </c>
      <c r="I541" s="206"/>
      <c r="L541" s="41"/>
      <c r="M541" s="207"/>
      <c r="N541" s="42"/>
      <c r="O541" s="42"/>
      <c r="P541" s="42"/>
      <c r="Q541" s="42"/>
      <c r="R541" s="42"/>
      <c r="S541" s="42"/>
      <c r="T541" s="70"/>
      <c r="AT541" s="24" t="s">
        <v>144</v>
      </c>
      <c r="AU541" s="24" t="s">
        <v>85</v>
      </c>
    </row>
    <row r="542" spans="2:65" s="12" customFormat="1">
      <c r="B542" s="187"/>
      <c r="D542" s="180" t="s">
        <v>135</v>
      </c>
      <c r="E542" s="188" t="s">
        <v>5</v>
      </c>
      <c r="F542" s="189" t="s">
        <v>514</v>
      </c>
      <c r="H542" s="190">
        <v>32.5</v>
      </c>
      <c r="I542" s="191"/>
      <c r="L542" s="187"/>
      <c r="M542" s="192"/>
      <c r="N542" s="193"/>
      <c r="O542" s="193"/>
      <c r="P542" s="193"/>
      <c r="Q542" s="193"/>
      <c r="R542" s="193"/>
      <c r="S542" s="193"/>
      <c r="T542" s="194"/>
      <c r="AT542" s="188" t="s">
        <v>135</v>
      </c>
      <c r="AU542" s="188" t="s">
        <v>85</v>
      </c>
      <c r="AV542" s="12" t="s">
        <v>85</v>
      </c>
      <c r="AW542" s="12" t="s">
        <v>36</v>
      </c>
      <c r="AX542" s="12" t="s">
        <v>73</v>
      </c>
      <c r="AY542" s="188" t="s">
        <v>129</v>
      </c>
    </row>
    <row r="543" spans="2:65" s="13" customFormat="1">
      <c r="B543" s="195"/>
      <c r="D543" s="180" t="s">
        <v>135</v>
      </c>
      <c r="E543" s="196" t="s">
        <v>5</v>
      </c>
      <c r="F543" s="197" t="s">
        <v>137</v>
      </c>
      <c r="H543" s="198">
        <v>32.5</v>
      </c>
      <c r="I543" s="199"/>
      <c r="L543" s="195"/>
      <c r="M543" s="200"/>
      <c r="N543" s="201"/>
      <c r="O543" s="201"/>
      <c r="P543" s="201"/>
      <c r="Q543" s="201"/>
      <c r="R543" s="201"/>
      <c r="S543" s="201"/>
      <c r="T543" s="202"/>
      <c r="AT543" s="196" t="s">
        <v>135</v>
      </c>
      <c r="AU543" s="196" t="s">
        <v>85</v>
      </c>
      <c r="AV543" s="13" t="s">
        <v>133</v>
      </c>
      <c r="AW543" s="13" t="s">
        <v>36</v>
      </c>
      <c r="AX543" s="13" t="s">
        <v>78</v>
      </c>
      <c r="AY543" s="196" t="s">
        <v>129</v>
      </c>
    </row>
    <row r="544" spans="2:65" s="1" customFormat="1" ht="16.5" customHeight="1">
      <c r="B544" s="166"/>
      <c r="C544" s="208" t="s">
        <v>800</v>
      </c>
      <c r="D544" s="208" t="s">
        <v>328</v>
      </c>
      <c r="E544" s="209" t="s">
        <v>801</v>
      </c>
      <c r="F544" s="210" t="s">
        <v>802</v>
      </c>
      <c r="G544" s="211" t="s">
        <v>154</v>
      </c>
      <c r="H544" s="212">
        <v>17.332999999999998</v>
      </c>
      <c r="I544" s="213"/>
      <c r="J544" s="214">
        <f>ROUND(I544*H544,2)</f>
        <v>0</v>
      </c>
      <c r="K544" s="210" t="s">
        <v>142</v>
      </c>
      <c r="L544" s="215"/>
      <c r="M544" s="216" t="s">
        <v>5</v>
      </c>
      <c r="N544" s="217" t="s">
        <v>44</v>
      </c>
      <c r="O544" s="42"/>
      <c r="P544" s="176">
        <f>O544*H544</f>
        <v>0</v>
      </c>
      <c r="Q544" s="176">
        <v>0.55000000000000004</v>
      </c>
      <c r="R544" s="176">
        <f>Q544*H544</f>
        <v>9.5331499999999991</v>
      </c>
      <c r="S544" s="176">
        <v>0</v>
      </c>
      <c r="T544" s="177">
        <f>S544*H544</f>
        <v>0</v>
      </c>
      <c r="AR544" s="24" t="s">
        <v>304</v>
      </c>
      <c r="AT544" s="24" t="s">
        <v>328</v>
      </c>
      <c r="AU544" s="24" t="s">
        <v>85</v>
      </c>
      <c r="AY544" s="24" t="s">
        <v>129</v>
      </c>
      <c r="BE544" s="178">
        <f>IF(N544="základní",J544,0)</f>
        <v>0</v>
      </c>
      <c r="BF544" s="178">
        <f>IF(N544="snížená",J544,0)</f>
        <v>0</v>
      </c>
      <c r="BG544" s="178">
        <f>IF(N544="zákl. přenesená",J544,0)</f>
        <v>0</v>
      </c>
      <c r="BH544" s="178">
        <f>IF(N544="sníž. přenesená",J544,0)</f>
        <v>0</v>
      </c>
      <c r="BI544" s="178">
        <f>IF(N544="nulová",J544,0)</f>
        <v>0</v>
      </c>
      <c r="BJ544" s="24" t="s">
        <v>78</v>
      </c>
      <c r="BK544" s="178">
        <f>ROUND(I544*H544,2)</f>
        <v>0</v>
      </c>
      <c r="BL544" s="24" t="s">
        <v>220</v>
      </c>
      <c r="BM544" s="24" t="s">
        <v>803</v>
      </c>
    </row>
    <row r="545" spans="2:51" s="12" customFormat="1">
      <c r="B545" s="187"/>
      <c r="D545" s="180" t="s">
        <v>135</v>
      </c>
      <c r="E545" s="188" t="s">
        <v>5</v>
      </c>
      <c r="F545" s="189" t="s">
        <v>523</v>
      </c>
      <c r="H545" s="190">
        <v>0.14399999999999999</v>
      </c>
      <c r="I545" s="191"/>
      <c r="L545" s="187"/>
      <c r="M545" s="192"/>
      <c r="N545" s="193"/>
      <c r="O545" s="193"/>
      <c r="P545" s="193"/>
      <c r="Q545" s="193"/>
      <c r="R545" s="193"/>
      <c r="S545" s="193"/>
      <c r="T545" s="194"/>
      <c r="AT545" s="188" t="s">
        <v>135</v>
      </c>
      <c r="AU545" s="188" t="s">
        <v>85</v>
      </c>
      <c r="AV545" s="12" t="s">
        <v>85</v>
      </c>
      <c r="AW545" s="12" t="s">
        <v>36</v>
      </c>
      <c r="AX545" s="12" t="s">
        <v>73</v>
      </c>
      <c r="AY545" s="188" t="s">
        <v>129</v>
      </c>
    </row>
    <row r="546" spans="2:51" s="12" customFormat="1">
      <c r="B546" s="187"/>
      <c r="D546" s="180" t="s">
        <v>135</v>
      </c>
      <c r="E546" s="188" t="s">
        <v>5</v>
      </c>
      <c r="F546" s="189" t="s">
        <v>524</v>
      </c>
      <c r="H546" s="190">
        <v>0.155</v>
      </c>
      <c r="I546" s="191"/>
      <c r="L546" s="187"/>
      <c r="M546" s="192"/>
      <c r="N546" s="193"/>
      <c r="O546" s="193"/>
      <c r="P546" s="193"/>
      <c r="Q546" s="193"/>
      <c r="R546" s="193"/>
      <c r="S546" s="193"/>
      <c r="T546" s="194"/>
      <c r="AT546" s="188" t="s">
        <v>135</v>
      </c>
      <c r="AU546" s="188" t="s">
        <v>85</v>
      </c>
      <c r="AV546" s="12" t="s">
        <v>85</v>
      </c>
      <c r="AW546" s="12" t="s">
        <v>36</v>
      </c>
      <c r="AX546" s="12" t="s">
        <v>73</v>
      </c>
      <c r="AY546" s="188" t="s">
        <v>129</v>
      </c>
    </row>
    <row r="547" spans="2:51" s="12" customFormat="1">
      <c r="B547" s="187"/>
      <c r="D547" s="180" t="s">
        <v>135</v>
      </c>
      <c r="E547" s="188" t="s">
        <v>5</v>
      </c>
      <c r="F547" s="189" t="s">
        <v>525</v>
      </c>
      <c r="H547" s="190">
        <v>0.09</v>
      </c>
      <c r="I547" s="191"/>
      <c r="L547" s="187"/>
      <c r="M547" s="192"/>
      <c r="N547" s="193"/>
      <c r="O547" s="193"/>
      <c r="P547" s="193"/>
      <c r="Q547" s="193"/>
      <c r="R547" s="193"/>
      <c r="S547" s="193"/>
      <c r="T547" s="194"/>
      <c r="AT547" s="188" t="s">
        <v>135</v>
      </c>
      <c r="AU547" s="188" t="s">
        <v>85</v>
      </c>
      <c r="AV547" s="12" t="s">
        <v>85</v>
      </c>
      <c r="AW547" s="12" t="s">
        <v>36</v>
      </c>
      <c r="AX547" s="12" t="s">
        <v>73</v>
      </c>
      <c r="AY547" s="188" t="s">
        <v>129</v>
      </c>
    </row>
    <row r="548" spans="2:51" s="12" customFormat="1">
      <c r="B548" s="187"/>
      <c r="D548" s="180" t="s">
        <v>135</v>
      </c>
      <c r="E548" s="188" t="s">
        <v>5</v>
      </c>
      <c r="F548" s="189" t="s">
        <v>526</v>
      </c>
      <c r="H548" s="190">
        <v>4.4999999999999998E-2</v>
      </c>
      <c r="I548" s="191"/>
      <c r="L548" s="187"/>
      <c r="M548" s="192"/>
      <c r="N548" s="193"/>
      <c r="O548" s="193"/>
      <c r="P548" s="193"/>
      <c r="Q548" s="193"/>
      <c r="R548" s="193"/>
      <c r="S548" s="193"/>
      <c r="T548" s="194"/>
      <c r="AT548" s="188" t="s">
        <v>135</v>
      </c>
      <c r="AU548" s="188" t="s">
        <v>85</v>
      </c>
      <c r="AV548" s="12" t="s">
        <v>85</v>
      </c>
      <c r="AW548" s="12" t="s">
        <v>36</v>
      </c>
      <c r="AX548" s="12" t="s">
        <v>73</v>
      </c>
      <c r="AY548" s="188" t="s">
        <v>129</v>
      </c>
    </row>
    <row r="549" spans="2:51" s="12" customFormat="1">
      <c r="B549" s="187"/>
      <c r="D549" s="180" t="s">
        <v>135</v>
      </c>
      <c r="E549" s="188" t="s">
        <v>5</v>
      </c>
      <c r="F549" s="189" t="s">
        <v>527</v>
      </c>
      <c r="H549" s="190">
        <v>3.5999999999999997E-2</v>
      </c>
      <c r="I549" s="191"/>
      <c r="L549" s="187"/>
      <c r="M549" s="192"/>
      <c r="N549" s="193"/>
      <c r="O549" s="193"/>
      <c r="P549" s="193"/>
      <c r="Q549" s="193"/>
      <c r="R549" s="193"/>
      <c r="S549" s="193"/>
      <c r="T549" s="194"/>
      <c r="AT549" s="188" t="s">
        <v>135</v>
      </c>
      <c r="AU549" s="188" t="s">
        <v>85</v>
      </c>
      <c r="AV549" s="12" t="s">
        <v>85</v>
      </c>
      <c r="AW549" s="12" t="s">
        <v>36</v>
      </c>
      <c r="AX549" s="12" t="s">
        <v>73</v>
      </c>
      <c r="AY549" s="188" t="s">
        <v>129</v>
      </c>
    </row>
    <row r="550" spans="2:51" s="12" customFormat="1">
      <c r="B550" s="187"/>
      <c r="D550" s="180" t="s">
        <v>135</v>
      </c>
      <c r="E550" s="188" t="s">
        <v>5</v>
      </c>
      <c r="F550" s="189" t="s">
        <v>528</v>
      </c>
      <c r="H550" s="190">
        <v>0.09</v>
      </c>
      <c r="I550" s="191"/>
      <c r="L550" s="187"/>
      <c r="M550" s="192"/>
      <c r="N550" s="193"/>
      <c r="O550" s="193"/>
      <c r="P550" s="193"/>
      <c r="Q550" s="193"/>
      <c r="R550" s="193"/>
      <c r="S550" s="193"/>
      <c r="T550" s="194"/>
      <c r="AT550" s="188" t="s">
        <v>135</v>
      </c>
      <c r="AU550" s="188" t="s">
        <v>85</v>
      </c>
      <c r="AV550" s="12" t="s">
        <v>85</v>
      </c>
      <c r="AW550" s="12" t="s">
        <v>36</v>
      </c>
      <c r="AX550" s="12" t="s">
        <v>73</v>
      </c>
      <c r="AY550" s="188" t="s">
        <v>129</v>
      </c>
    </row>
    <row r="551" spans="2:51" s="12" customFormat="1">
      <c r="B551" s="187"/>
      <c r="D551" s="180" t="s">
        <v>135</v>
      </c>
      <c r="E551" s="188" t="s">
        <v>5</v>
      </c>
      <c r="F551" s="189" t="s">
        <v>529</v>
      </c>
      <c r="H551" s="190">
        <v>0.13</v>
      </c>
      <c r="I551" s="191"/>
      <c r="L551" s="187"/>
      <c r="M551" s="192"/>
      <c r="N551" s="193"/>
      <c r="O551" s="193"/>
      <c r="P551" s="193"/>
      <c r="Q551" s="193"/>
      <c r="R551" s="193"/>
      <c r="S551" s="193"/>
      <c r="T551" s="194"/>
      <c r="AT551" s="188" t="s">
        <v>135</v>
      </c>
      <c r="AU551" s="188" t="s">
        <v>85</v>
      </c>
      <c r="AV551" s="12" t="s">
        <v>85</v>
      </c>
      <c r="AW551" s="12" t="s">
        <v>36</v>
      </c>
      <c r="AX551" s="12" t="s">
        <v>73</v>
      </c>
      <c r="AY551" s="188" t="s">
        <v>129</v>
      </c>
    </row>
    <row r="552" spans="2:51" s="12" customFormat="1">
      <c r="B552" s="187"/>
      <c r="D552" s="180" t="s">
        <v>135</v>
      </c>
      <c r="E552" s="188" t="s">
        <v>5</v>
      </c>
      <c r="F552" s="189" t="s">
        <v>530</v>
      </c>
      <c r="H552" s="190">
        <v>0.09</v>
      </c>
      <c r="I552" s="191"/>
      <c r="L552" s="187"/>
      <c r="M552" s="192"/>
      <c r="N552" s="193"/>
      <c r="O552" s="193"/>
      <c r="P552" s="193"/>
      <c r="Q552" s="193"/>
      <c r="R552" s="193"/>
      <c r="S552" s="193"/>
      <c r="T552" s="194"/>
      <c r="AT552" s="188" t="s">
        <v>135</v>
      </c>
      <c r="AU552" s="188" t="s">
        <v>85</v>
      </c>
      <c r="AV552" s="12" t="s">
        <v>85</v>
      </c>
      <c r="AW552" s="12" t="s">
        <v>36</v>
      </c>
      <c r="AX552" s="12" t="s">
        <v>73</v>
      </c>
      <c r="AY552" s="188" t="s">
        <v>129</v>
      </c>
    </row>
    <row r="553" spans="2:51" s="12" customFormat="1">
      <c r="B553" s="187"/>
      <c r="D553" s="180" t="s">
        <v>135</v>
      </c>
      <c r="E553" s="188" t="s">
        <v>5</v>
      </c>
      <c r="F553" s="189" t="s">
        <v>531</v>
      </c>
      <c r="H553" s="190">
        <v>0.13</v>
      </c>
      <c r="I553" s="191"/>
      <c r="L553" s="187"/>
      <c r="M553" s="192"/>
      <c r="N553" s="193"/>
      <c r="O553" s="193"/>
      <c r="P553" s="193"/>
      <c r="Q553" s="193"/>
      <c r="R553" s="193"/>
      <c r="S553" s="193"/>
      <c r="T553" s="194"/>
      <c r="AT553" s="188" t="s">
        <v>135</v>
      </c>
      <c r="AU553" s="188" t="s">
        <v>85</v>
      </c>
      <c r="AV553" s="12" t="s">
        <v>85</v>
      </c>
      <c r="AW553" s="12" t="s">
        <v>36</v>
      </c>
      <c r="AX553" s="12" t="s">
        <v>73</v>
      </c>
      <c r="AY553" s="188" t="s">
        <v>129</v>
      </c>
    </row>
    <row r="554" spans="2:51" s="12" customFormat="1">
      <c r="B554" s="187"/>
      <c r="D554" s="180" t="s">
        <v>135</v>
      </c>
      <c r="E554" s="188" t="s">
        <v>5</v>
      </c>
      <c r="F554" s="189" t="s">
        <v>532</v>
      </c>
      <c r="H554" s="190">
        <v>6.4000000000000001E-2</v>
      </c>
      <c r="I554" s="191"/>
      <c r="L554" s="187"/>
      <c r="M554" s="192"/>
      <c r="N554" s="193"/>
      <c r="O554" s="193"/>
      <c r="P554" s="193"/>
      <c r="Q554" s="193"/>
      <c r="R554" s="193"/>
      <c r="S554" s="193"/>
      <c r="T554" s="194"/>
      <c r="AT554" s="188" t="s">
        <v>135</v>
      </c>
      <c r="AU554" s="188" t="s">
        <v>85</v>
      </c>
      <c r="AV554" s="12" t="s">
        <v>85</v>
      </c>
      <c r="AW554" s="12" t="s">
        <v>36</v>
      </c>
      <c r="AX554" s="12" t="s">
        <v>73</v>
      </c>
      <c r="AY554" s="188" t="s">
        <v>129</v>
      </c>
    </row>
    <row r="555" spans="2:51" s="12" customFormat="1">
      <c r="B555" s="187"/>
      <c r="D555" s="180" t="s">
        <v>135</v>
      </c>
      <c r="E555" s="188" t="s">
        <v>5</v>
      </c>
      <c r="F555" s="189" t="s">
        <v>533</v>
      </c>
      <c r="H555" s="190">
        <v>0.09</v>
      </c>
      <c r="I555" s="191"/>
      <c r="L555" s="187"/>
      <c r="M555" s="192"/>
      <c r="N555" s="193"/>
      <c r="O555" s="193"/>
      <c r="P555" s="193"/>
      <c r="Q555" s="193"/>
      <c r="R555" s="193"/>
      <c r="S555" s="193"/>
      <c r="T555" s="194"/>
      <c r="AT555" s="188" t="s">
        <v>135</v>
      </c>
      <c r="AU555" s="188" t="s">
        <v>85</v>
      </c>
      <c r="AV555" s="12" t="s">
        <v>85</v>
      </c>
      <c r="AW555" s="12" t="s">
        <v>36</v>
      </c>
      <c r="AX555" s="12" t="s">
        <v>73</v>
      </c>
      <c r="AY555" s="188" t="s">
        <v>129</v>
      </c>
    </row>
    <row r="556" spans="2:51" s="12" customFormat="1">
      <c r="B556" s="187"/>
      <c r="D556" s="180" t="s">
        <v>135</v>
      </c>
      <c r="E556" s="188" t="s">
        <v>5</v>
      </c>
      <c r="F556" s="189" t="s">
        <v>534</v>
      </c>
      <c r="H556" s="190">
        <v>0.158</v>
      </c>
      <c r="I556" s="191"/>
      <c r="L556" s="187"/>
      <c r="M556" s="192"/>
      <c r="N556" s="193"/>
      <c r="O556" s="193"/>
      <c r="P556" s="193"/>
      <c r="Q556" s="193"/>
      <c r="R556" s="193"/>
      <c r="S556" s="193"/>
      <c r="T556" s="194"/>
      <c r="AT556" s="188" t="s">
        <v>135</v>
      </c>
      <c r="AU556" s="188" t="s">
        <v>85</v>
      </c>
      <c r="AV556" s="12" t="s">
        <v>85</v>
      </c>
      <c r="AW556" s="12" t="s">
        <v>36</v>
      </c>
      <c r="AX556" s="12" t="s">
        <v>73</v>
      </c>
      <c r="AY556" s="188" t="s">
        <v>129</v>
      </c>
    </row>
    <row r="557" spans="2:51" s="12" customFormat="1">
      <c r="B557" s="187"/>
      <c r="D557" s="180" t="s">
        <v>135</v>
      </c>
      <c r="E557" s="188" t="s">
        <v>5</v>
      </c>
      <c r="F557" s="189" t="s">
        <v>535</v>
      </c>
      <c r="H557" s="190">
        <v>0.09</v>
      </c>
      <c r="I557" s="191"/>
      <c r="L557" s="187"/>
      <c r="M557" s="192"/>
      <c r="N557" s="193"/>
      <c r="O557" s="193"/>
      <c r="P557" s="193"/>
      <c r="Q557" s="193"/>
      <c r="R557" s="193"/>
      <c r="S557" s="193"/>
      <c r="T557" s="194"/>
      <c r="AT557" s="188" t="s">
        <v>135</v>
      </c>
      <c r="AU557" s="188" t="s">
        <v>85</v>
      </c>
      <c r="AV557" s="12" t="s">
        <v>85</v>
      </c>
      <c r="AW557" s="12" t="s">
        <v>36</v>
      </c>
      <c r="AX557" s="12" t="s">
        <v>73</v>
      </c>
      <c r="AY557" s="188" t="s">
        <v>129</v>
      </c>
    </row>
    <row r="558" spans="2:51" s="12" customFormat="1">
      <c r="B558" s="187"/>
      <c r="D558" s="180" t="s">
        <v>135</v>
      </c>
      <c r="E558" s="188" t="s">
        <v>5</v>
      </c>
      <c r="F558" s="189" t="s">
        <v>536</v>
      </c>
      <c r="H558" s="190">
        <v>8.1000000000000003E-2</v>
      </c>
      <c r="I558" s="191"/>
      <c r="L558" s="187"/>
      <c r="M558" s="192"/>
      <c r="N558" s="193"/>
      <c r="O558" s="193"/>
      <c r="P558" s="193"/>
      <c r="Q558" s="193"/>
      <c r="R558" s="193"/>
      <c r="S558" s="193"/>
      <c r="T558" s="194"/>
      <c r="AT558" s="188" t="s">
        <v>135</v>
      </c>
      <c r="AU558" s="188" t="s">
        <v>85</v>
      </c>
      <c r="AV558" s="12" t="s">
        <v>85</v>
      </c>
      <c r="AW558" s="12" t="s">
        <v>36</v>
      </c>
      <c r="AX558" s="12" t="s">
        <v>73</v>
      </c>
      <c r="AY558" s="188" t="s">
        <v>129</v>
      </c>
    </row>
    <row r="559" spans="2:51" s="12" customFormat="1">
      <c r="B559" s="187"/>
      <c r="D559" s="180" t="s">
        <v>135</v>
      </c>
      <c r="E559" s="188" t="s">
        <v>5</v>
      </c>
      <c r="F559" s="189" t="s">
        <v>537</v>
      </c>
      <c r="H559" s="190">
        <v>6.3E-2</v>
      </c>
      <c r="I559" s="191"/>
      <c r="L559" s="187"/>
      <c r="M559" s="192"/>
      <c r="N559" s="193"/>
      <c r="O559" s="193"/>
      <c r="P559" s="193"/>
      <c r="Q559" s="193"/>
      <c r="R559" s="193"/>
      <c r="S559" s="193"/>
      <c r="T559" s="194"/>
      <c r="AT559" s="188" t="s">
        <v>135</v>
      </c>
      <c r="AU559" s="188" t="s">
        <v>85</v>
      </c>
      <c r="AV559" s="12" t="s">
        <v>85</v>
      </c>
      <c r="AW559" s="12" t="s">
        <v>36</v>
      </c>
      <c r="AX559" s="12" t="s">
        <v>73</v>
      </c>
      <c r="AY559" s="188" t="s">
        <v>129</v>
      </c>
    </row>
    <row r="560" spans="2:51" s="12" customFormat="1">
      <c r="B560" s="187"/>
      <c r="D560" s="180" t="s">
        <v>135</v>
      </c>
      <c r="E560" s="188" t="s">
        <v>5</v>
      </c>
      <c r="F560" s="189" t="s">
        <v>538</v>
      </c>
      <c r="H560" s="190">
        <v>0.155</v>
      </c>
      <c r="I560" s="191"/>
      <c r="L560" s="187"/>
      <c r="M560" s="192"/>
      <c r="N560" s="193"/>
      <c r="O560" s="193"/>
      <c r="P560" s="193"/>
      <c r="Q560" s="193"/>
      <c r="R560" s="193"/>
      <c r="S560" s="193"/>
      <c r="T560" s="194"/>
      <c r="AT560" s="188" t="s">
        <v>135</v>
      </c>
      <c r="AU560" s="188" t="s">
        <v>85</v>
      </c>
      <c r="AV560" s="12" t="s">
        <v>85</v>
      </c>
      <c r="AW560" s="12" t="s">
        <v>36</v>
      </c>
      <c r="AX560" s="12" t="s">
        <v>73</v>
      </c>
      <c r="AY560" s="188" t="s">
        <v>129</v>
      </c>
    </row>
    <row r="561" spans="2:51" s="12" customFormat="1">
      <c r="B561" s="187"/>
      <c r="D561" s="180" t="s">
        <v>135</v>
      </c>
      <c r="E561" s="188" t="s">
        <v>5</v>
      </c>
      <c r="F561" s="189" t="s">
        <v>539</v>
      </c>
      <c r="H561" s="190">
        <v>6.3E-2</v>
      </c>
      <c r="I561" s="191"/>
      <c r="L561" s="187"/>
      <c r="M561" s="192"/>
      <c r="N561" s="193"/>
      <c r="O561" s="193"/>
      <c r="P561" s="193"/>
      <c r="Q561" s="193"/>
      <c r="R561" s="193"/>
      <c r="S561" s="193"/>
      <c r="T561" s="194"/>
      <c r="AT561" s="188" t="s">
        <v>135</v>
      </c>
      <c r="AU561" s="188" t="s">
        <v>85</v>
      </c>
      <c r="AV561" s="12" t="s">
        <v>85</v>
      </c>
      <c r="AW561" s="12" t="s">
        <v>36</v>
      </c>
      <c r="AX561" s="12" t="s">
        <v>73</v>
      </c>
      <c r="AY561" s="188" t="s">
        <v>129</v>
      </c>
    </row>
    <row r="562" spans="2:51" s="12" customFormat="1">
      <c r="B562" s="187"/>
      <c r="D562" s="180" t="s">
        <v>135</v>
      </c>
      <c r="E562" s="188" t="s">
        <v>5</v>
      </c>
      <c r="F562" s="189" t="s">
        <v>540</v>
      </c>
      <c r="H562" s="190">
        <v>0.155</v>
      </c>
      <c r="I562" s="191"/>
      <c r="L562" s="187"/>
      <c r="M562" s="192"/>
      <c r="N562" s="193"/>
      <c r="O562" s="193"/>
      <c r="P562" s="193"/>
      <c r="Q562" s="193"/>
      <c r="R562" s="193"/>
      <c r="S562" s="193"/>
      <c r="T562" s="194"/>
      <c r="AT562" s="188" t="s">
        <v>135</v>
      </c>
      <c r="AU562" s="188" t="s">
        <v>85</v>
      </c>
      <c r="AV562" s="12" t="s">
        <v>85</v>
      </c>
      <c r="AW562" s="12" t="s">
        <v>36</v>
      </c>
      <c r="AX562" s="12" t="s">
        <v>73</v>
      </c>
      <c r="AY562" s="188" t="s">
        <v>129</v>
      </c>
    </row>
    <row r="563" spans="2:51" s="12" customFormat="1">
      <c r="B563" s="187"/>
      <c r="D563" s="180" t="s">
        <v>135</v>
      </c>
      <c r="E563" s="188" t="s">
        <v>5</v>
      </c>
      <c r="F563" s="189" t="s">
        <v>541</v>
      </c>
      <c r="H563" s="190">
        <v>6.3E-2</v>
      </c>
      <c r="I563" s="191"/>
      <c r="L563" s="187"/>
      <c r="M563" s="192"/>
      <c r="N563" s="193"/>
      <c r="O563" s="193"/>
      <c r="P563" s="193"/>
      <c r="Q563" s="193"/>
      <c r="R563" s="193"/>
      <c r="S563" s="193"/>
      <c r="T563" s="194"/>
      <c r="AT563" s="188" t="s">
        <v>135</v>
      </c>
      <c r="AU563" s="188" t="s">
        <v>85</v>
      </c>
      <c r="AV563" s="12" t="s">
        <v>85</v>
      </c>
      <c r="AW563" s="12" t="s">
        <v>36</v>
      </c>
      <c r="AX563" s="12" t="s">
        <v>73</v>
      </c>
      <c r="AY563" s="188" t="s">
        <v>129</v>
      </c>
    </row>
    <row r="564" spans="2:51" s="12" customFormat="1">
      <c r="B564" s="187"/>
      <c r="D564" s="180" t="s">
        <v>135</v>
      </c>
      <c r="E564" s="188" t="s">
        <v>5</v>
      </c>
      <c r="F564" s="189" t="s">
        <v>542</v>
      </c>
      <c r="H564" s="190">
        <v>0.155</v>
      </c>
      <c r="I564" s="191"/>
      <c r="L564" s="187"/>
      <c r="M564" s="192"/>
      <c r="N564" s="193"/>
      <c r="O564" s="193"/>
      <c r="P564" s="193"/>
      <c r="Q564" s="193"/>
      <c r="R564" s="193"/>
      <c r="S564" s="193"/>
      <c r="T564" s="194"/>
      <c r="AT564" s="188" t="s">
        <v>135</v>
      </c>
      <c r="AU564" s="188" t="s">
        <v>85</v>
      </c>
      <c r="AV564" s="12" t="s">
        <v>85</v>
      </c>
      <c r="AW564" s="12" t="s">
        <v>36</v>
      </c>
      <c r="AX564" s="12" t="s">
        <v>73</v>
      </c>
      <c r="AY564" s="188" t="s">
        <v>129</v>
      </c>
    </row>
    <row r="565" spans="2:51" s="12" customFormat="1">
      <c r="B565" s="187"/>
      <c r="D565" s="180" t="s">
        <v>135</v>
      </c>
      <c r="E565" s="188" t="s">
        <v>5</v>
      </c>
      <c r="F565" s="189" t="s">
        <v>543</v>
      </c>
      <c r="H565" s="190">
        <v>6.3E-2</v>
      </c>
      <c r="I565" s="191"/>
      <c r="L565" s="187"/>
      <c r="M565" s="192"/>
      <c r="N565" s="193"/>
      <c r="O565" s="193"/>
      <c r="P565" s="193"/>
      <c r="Q565" s="193"/>
      <c r="R565" s="193"/>
      <c r="S565" s="193"/>
      <c r="T565" s="194"/>
      <c r="AT565" s="188" t="s">
        <v>135</v>
      </c>
      <c r="AU565" s="188" t="s">
        <v>85</v>
      </c>
      <c r="AV565" s="12" t="s">
        <v>85</v>
      </c>
      <c r="AW565" s="12" t="s">
        <v>36</v>
      </c>
      <c r="AX565" s="12" t="s">
        <v>73</v>
      </c>
      <c r="AY565" s="188" t="s">
        <v>129</v>
      </c>
    </row>
    <row r="566" spans="2:51" s="12" customFormat="1">
      <c r="B566" s="187"/>
      <c r="D566" s="180" t="s">
        <v>135</v>
      </c>
      <c r="E566" s="188" t="s">
        <v>5</v>
      </c>
      <c r="F566" s="189" t="s">
        <v>544</v>
      </c>
      <c r="H566" s="190">
        <v>5.8000000000000003E-2</v>
      </c>
      <c r="I566" s="191"/>
      <c r="L566" s="187"/>
      <c r="M566" s="192"/>
      <c r="N566" s="193"/>
      <c r="O566" s="193"/>
      <c r="P566" s="193"/>
      <c r="Q566" s="193"/>
      <c r="R566" s="193"/>
      <c r="S566" s="193"/>
      <c r="T566" s="194"/>
      <c r="AT566" s="188" t="s">
        <v>135</v>
      </c>
      <c r="AU566" s="188" t="s">
        <v>85</v>
      </c>
      <c r="AV566" s="12" t="s">
        <v>85</v>
      </c>
      <c r="AW566" s="12" t="s">
        <v>36</v>
      </c>
      <c r="AX566" s="12" t="s">
        <v>73</v>
      </c>
      <c r="AY566" s="188" t="s">
        <v>129</v>
      </c>
    </row>
    <row r="567" spans="2:51" s="12" customFormat="1">
      <c r="B567" s="187"/>
      <c r="D567" s="180" t="s">
        <v>135</v>
      </c>
      <c r="E567" s="188" t="s">
        <v>5</v>
      </c>
      <c r="F567" s="189" t="s">
        <v>545</v>
      </c>
      <c r="H567" s="190">
        <v>6.4000000000000001E-2</v>
      </c>
      <c r="I567" s="191"/>
      <c r="L567" s="187"/>
      <c r="M567" s="192"/>
      <c r="N567" s="193"/>
      <c r="O567" s="193"/>
      <c r="P567" s="193"/>
      <c r="Q567" s="193"/>
      <c r="R567" s="193"/>
      <c r="S567" s="193"/>
      <c r="T567" s="194"/>
      <c r="AT567" s="188" t="s">
        <v>135</v>
      </c>
      <c r="AU567" s="188" t="s">
        <v>85</v>
      </c>
      <c r="AV567" s="12" t="s">
        <v>85</v>
      </c>
      <c r="AW567" s="12" t="s">
        <v>36</v>
      </c>
      <c r="AX567" s="12" t="s">
        <v>73</v>
      </c>
      <c r="AY567" s="188" t="s">
        <v>129</v>
      </c>
    </row>
    <row r="568" spans="2:51" s="12" customFormat="1">
      <c r="B568" s="187"/>
      <c r="D568" s="180" t="s">
        <v>135</v>
      </c>
      <c r="E568" s="188" t="s">
        <v>5</v>
      </c>
      <c r="F568" s="189" t="s">
        <v>546</v>
      </c>
      <c r="H568" s="190">
        <v>0.09</v>
      </c>
      <c r="I568" s="191"/>
      <c r="L568" s="187"/>
      <c r="M568" s="192"/>
      <c r="N568" s="193"/>
      <c r="O568" s="193"/>
      <c r="P568" s="193"/>
      <c r="Q568" s="193"/>
      <c r="R568" s="193"/>
      <c r="S568" s="193"/>
      <c r="T568" s="194"/>
      <c r="AT568" s="188" t="s">
        <v>135</v>
      </c>
      <c r="AU568" s="188" t="s">
        <v>85</v>
      </c>
      <c r="AV568" s="12" t="s">
        <v>85</v>
      </c>
      <c r="AW568" s="12" t="s">
        <v>36</v>
      </c>
      <c r="AX568" s="12" t="s">
        <v>73</v>
      </c>
      <c r="AY568" s="188" t="s">
        <v>129</v>
      </c>
    </row>
    <row r="569" spans="2:51" s="12" customFormat="1">
      <c r="B569" s="187"/>
      <c r="D569" s="180" t="s">
        <v>135</v>
      </c>
      <c r="E569" s="188" t="s">
        <v>5</v>
      </c>
      <c r="F569" s="189" t="s">
        <v>547</v>
      </c>
      <c r="H569" s="190">
        <v>0.13</v>
      </c>
      <c r="I569" s="191"/>
      <c r="L569" s="187"/>
      <c r="M569" s="192"/>
      <c r="N569" s="193"/>
      <c r="O569" s="193"/>
      <c r="P569" s="193"/>
      <c r="Q569" s="193"/>
      <c r="R569" s="193"/>
      <c r="S569" s="193"/>
      <c r="T569" s="194"/>
      <c r="AT569" s="188" t="s">
        <v>135</v>
      </c>
      <c r="AU569" s="188" t="s">
        <v>85</v>
      </c>
      <c r="AV569" s="12" t="s">
        <v>85</v>
      </c>
      <c r="AW569" s="12" t="s">
        <v>36</v>
      </c>
      <c r="AX569" s="12" t="s">
        <v>73</v>
      </c>
      <c r="AY569" s="188" t="s">
        <v>129</v>
      </c>
    </row>
    <row r="570" spans="2:51" s="12" customFormat="1">
      <c r="B570" s="187"/>
      <c r="D570" s="180" t="s">
        <v>135</v>
      </c>
      <c r="E570" s="188" t="s">
        <v>5</v>
      </c>
      <c r="F570" s="189" t="s">
        <v>548</v>
      </c>
      <c r="H570" s="190">
        <v>6.3E-2</v>
      </c>
      <c r="I570" s="191"/>
      <c r="L570" s="187"/>
      <c r="M570" s="192"/>
      <c r="N570" s="193"/>
      <c r="O570" s="193"/>
      <c r="P570" s="193"/>
      <c r="Q570" s="193"/>
      <c r="R570" s="193"/>
      <c r="S570" s="193"/>
      <c r="T570" s="194"/>
      <c r="AT570" s="188" t="s">
        <v>135</v>
      </c>
      <c r="AU570" s="188" t="s">
        <v>85</v>
      </c>
      <c r="AV570" s="12" t="s">
        <v>85</v>
      </c>
      <c r="AW570" s="12" t="s">
        <v>36</v>
      </c>
      <c r="AX570" s="12" t="s">
        <v>73</v>
      </c>
      <c r="AY570" s="188" t="s">
        <v>129</v>
      </c>
    </row>
    <row r="571" spans="2:51" s="12" customFormat="1">
      <c r="B571" s="187"/>
      <c r="D571" s="180" t="s">
        <v>135</v>
      </c>
      <c r="E571" s="188" t="s">
        <v>5</v>
      </c>
      <c r="F571" s="189" t="s">
        <v>549</v>
      </c>
      <c r="H571" s="190">
        <v>5.8000000000000003E-2</v>
      </c>
      <c r="I571" s="191"/>
      <c r="L571" s="187"/>
      <c r="M571" s="192"/>
      <c r="N571" s="193"/>
      <c r="O571" s="193"/>
      <c r="P571" s="193"/>
      <c r="Q571" s="193"/>
      <c r="R571" s="193"/>
      <c r="S571" s="193"/>
      <c r="T571" s="194"/>
      <c r="AT571" s="188" t="s">
        <v>135</v>
      </c>
      <c r="AU571" s="188" t="s">
        <v>85</v>
      </c>
      <c r="AV571" s="12" t="s">
        <v>85</v>
      </c>
      <c r="AW571" s="12" t="s">
        <v>36</v>
      </c>
      <c r="AX571" s="12" t="s">
        <v>73</v>
      </c>
      <c r="AY571" s="188" t="s">
        <v>129</v>
      </c>
    </row>
    <row r="572" spans="2:51" s="12" customFormat="1">
      <c r="B572" s="187"/>
      <c r="D572" s="180" t="s">
        <v>135</v>
      </c>
      <c r="E572" s="188" t="s">
        <v>5</v>
      </c>
      <c r="F572" s="189" t="s">
        <v>550</v>
      </c>
      <c r="H572" s="190">
        <v>6.4000000000000001E-2</v>
      </c>
      <c r="I572" s="191"/>
      <c r="L572" s="187"/>
      <c r="M572" s="192"/>
      <c r="N572" s="193"/>
      <c r="O572" s="193"/>
      <c r="P572" s="193"/>
      <c r="Q572" s="193"/>
      <c r="R572" s="193"/>
      <c r="S572" s="193"/>
      <c r="T572" s="194"/>
      <c r="AT572" s="188" t="s">
        <v>135</v>
      </c>
      <c r="AU572" s="188" t="s">
        <v>85</v>
      </c>
      <c r="AV572" s="12" t="s">
        <v>85</v>
      </c>
      <c r="AW572" s="12" t="s">
        <v>36</v>
      </c>
      <c r="AX572" s="12" t="s">
        <v>73</v>
      </c>
      <c r="AY572" s="188" t="s">
        <v>129</v>
      </c>
    </row>
    <row r="573" spans="2:51" s="12" customFormat="1">
      <c r="B573" s="187"/>
      <c r="D573" s="180" t="s">
        <v>135</v>
      </c>
      <c r="E573" s="188" t="s">
        <v>5</v>
      </c>
      <c r="F573" s="189" t="s">
        <v>551</v>
      </c>
      <c r="H573" s="190">
        <v>0.09</v>
      </c>
      <c r="I573" s="191"/>
      <c r="L573" s="187"/>
      <c r="M573" s="192"/>
      <c r="N573" s="193"/>
      <c r="O573" s="193"/>
      <c r="P573" s="193"/>
      <c r="Q573" s="193"/>
      <c r="R573" s="193"/>
      <c r="S573" s="193"/>
      <c r="T573" s="194"/>
      <c r="AT573" s="188" t="s">
        <v>135</v>
      </c>
      <c r="AU573" s="188" t="s">
        <v>85</v>
      </c>
      <c r="AV573" s="12" t="s">
        <v>85</v>
      </c>
      <c r="AW573" s="12" t="s">
        <v>36</v>
      </c>
      <c r="AX573" s="12" t="s">
        <v>73</v>
      </c>
      <c r="AY573" s="188" t="s">
        <v>129</v>
      </c>
    </row>
    <row r="574" spans="2:51" s="12" customFormat="1">
      <c r="B574" s="187"/>
      <c r="D574" s="180" t="s">
        <v>135</v>
      </c>
      <c r="E574" s="188" t="s">
        <v>5</v>
      </c>
      <c r="F574" s="189" t="s">
        <v>552</v>
      </c>
      <c r="H574" s="190">
        <v>0.13</v>
      </c>
      <c r="I574" s="191"/>
      <c r="L574" s="187"/>
      <c r="M574" s="192"/>
      <c r="N574" s="193"/>
      <c r="O574" s="193"/>
      <c r="P574" s="193"/>
      <c r="Q574" s="193"/>
      <c r="R574" s="193"/>
      <c r="S574" s="193"/>
      <c r="T574" s="194"/>
      <c r="AT574" s="188" t="s">
        <v>135</v>
      </c>
      <c r="AU574" s="188" t="s">
        <v>85</v>
      </c>
      <c r="AV574" s="12" t="s">
        <v>85</v>
      </c>
      <c r="AW574" s="12" t="s">
        <v>36</v>
      </c>
      <c r="AX574" s="12" t="s">
        <v>73</v>
      </c>
      <c r="AY574" s="188" t="s">
        <v>129</v>
      </c>
    </row>
    <row r="575" spans="2:51" s="12" customFormat="1">
      <c r="B575" s="187"/>
      <c r="D575" s="180" t="s">
        <v>135</v>
      </c>
      <c r="E575" s="188" t="s">
        <v>5</v>
      </c>
      <c r="F575" s="189" t="s">
        <v>553</v>
      </c>
      <c r="H575" s="190">
        <v>0.14399999999999999</v>
      </c>
      <c r="I575" s="191"/>
      <c r="L575" s="187"/>
      <c r="M575" s="192"/>
      <c r="N575" s="193"/>
      <c r="O575" s="193"/>
      <c r="P575" s="193"/>
      <c r="Q575" s="193"/>
      <c r="R575" s="193"/>
      <c r="S575" s="193"/>
      <c r="T575" s="194"/>
      <c r="AT575" s="188" t="s">
        <v>135</v>
      </c>
      <c r="AU575" s="188" t="s">
        <v>85</v>
      </c>
      <c r="AV575" s="12" t="s">
        <v>85</v>
      </c>
      <c r="AW575" s="12" t="s">
        <v>36</v>
      </c>
      <c r="AX575" s="12" t="s">
        <v>73</v>
      </c>
      <c r="AY575" s="188" t="s">
        <v>129</v>
      </c>
    </row>
    <row r="576" spans="2:51" s="12" customFormat="1">
      <c r="B576" s="187"/>
      <c r="D576" s="180" t="s">
        <v>135</v>
      </c>
      <c r="E576" s="188" t="s">
        <v>5</v>
      </c>
      <c r="F576" s="189" t="s">
        <v>554</v>
      </c>
      <c r="H576" s="190">
        <v>0.155</v>
      </c>
      <c r="I576" s="191"/>
      <c r="L576" s="187"/>
      <c r="M576" s="192"/>
      <c r="N576" s="193"/>
      <c r="O576" s="193"/>
      <c r="P576" s="193"/>
      <c r="Q576" s="193"/>
      <c r="R576" s="193"/>
      <c r="S576" s="193"/>
      <c r="T576" s="194"/>
      <c r="AT576" s="188" t="s">
        <v>135</v>
      </c>
      <c r="AU576" s="188" t="s">
        <v>85</v>
      </c>
      <c r="AV576" s="12" t="s">
        <v>85</v>
      </c>
      <c r="AW576" s="12" t="s">
        <v>36</v>
      </c>
      <c r="AX576" s="12" t="s">
        <v>73</v>
      </c>
      <c r="AY576" s="188" t="s">
        <v>129</v>
      </c>
    </row>
    <row r="577" spans="2:51" s="12" customFormat="1">
      <c r="B577" s="187"/>
      <c r="D577" s="180" t="s">
        <v>135</v>
      </c>
      <c r="E577" s="188" t="s">
        <v>5</v>
      </c>
      <c r="F577" s="189" t="s">
        <v>555</v>
      </c>
      <c r="H577" s="190">
        <v>0.14399999999999999</v>
      </c>
      <c r="I577" s="191"/>
      <c r="L577" s="187"/>
      <c r="M577" s="192"/>
      <c r="N577" s="193"/>
      <c r="O577" s="193"/>
      <c r="P577" s="193"/>
      <c r="Q577" s="193"/>
      <c r="R577" s="193"/>
      <c r="S577" s="193"/>
      <c r="T577" s="194"/>
      <c r="AT577" s="188" t="s">
        <v>135</v>
      </c>
      <c r="AU577" s="188" t="s">
        <v>85</v>
      </c>
      <c r="AV577" s="12" t="s">
        <v>85</v>
      </c>
      <c r="AW577" s="12" t="s">
        <v>36</v>
      </c>
      <c r="AX577" s="12" t="s">
        <v>73</v>
      </c>
      <c r="AY577" s="188" t="s">
        <v>129</v>
      </c>
    </row>
    <row r="578" spans="2:51" s="12" customFormat="1">
      <c r="B578" s="187"/>
      <c r="D578" s="180" t="s">
        <v>135</v>
      </c>
      <c r="E578" s="188" t="s">
        <v>5</v>
      </c>
      <c r="F578" s="189" t="s">
        <v>556</v>
      </c>
      <c r="H578" s="190">
        <v>0.155</v>
      </c>
      <c r="I578" s="191"/>
      <c r="L578" s="187"/>
      <c r="M578" s="192"/>
      <c r="N578" s="193"/>
      <c r="O578" s="193"/>
      <c r="P578" s="193"/>
      <c r="Q578" s="193"/>
      <c r="R578" s="193"/>
      <c r="S578" s="193"/>
      <c r="T578" s="194"/>
      <c r="AT578" s="188" t="s">
        <v>135</v>
      </c>
      <c r="AU578" s="188" t="s">
        <v>85</v>
      </c>
      <c r="AV578" s="12" t="s">
        <v>85</v>
      </c>
      <c r="AW578" s="12" t="s">
        <v>36</v>
      </c>
      <c r="AX578" s="12" t="s">
        <v>73</v>
      </c>
      <c r="AY578" s="188" t="s">
        <v>129</v>
      </c>
    </row>
    <row r="579" spans="2:51" s="12" customFormat="1">
      <c r="B579" s="187"/>
      <c r="D579" s="180" t="s">
        <v>135</v>
      </c>
      <c r="E579" s="188" t="s">
        <v>5</v>
      </c>
      <c r="F579" s="189" t="s">
        <v>557</v>
      </c>
      <c r="H579" s="190">
        <v>6.3E-2</v>
      </c>
      <c r="I579" s="191"/>
      <c r="L579" s="187"/>
      <c r="M579" s="192"/>
      <c r="N579" s="193"/>
      <c r="O579" s="193"/>
      <c r="P579" s="193"/>
      <c r="Q579" s="193"/>
      <c r="R579" s="193"/>
      <c r="S579" s="193"/>
      <c r="T579" s="194"/>
      <c r="AT579" s="188" t="s">
        <v>135</v>
      </c>
      <c r="AU579" s="188" t="s">
        <v>85</v>
      </c>
      <c r="AV579" s="12" t="s">
        <v>85</v>
      </c>
      <c r="AW579" s="12" t="s">
        <v>36</v>
      </c>
      <c r="AX579" s="12" t="s">
        <v>73</v>
      </c>
      <c r="AY579" s="188" t="s">
        <v>129</v>
      </c>
    </row>
    <row r="580" spans="2:51" s="12" customFormat="1">
      <c r="B580" s="187"/>
      <c r="D580" s="180" t="s">
        <v>135</v>
      </c>
      <c r="E580" s="188" t="s">
        <v>5</v>
      </c>
      <c r="F580" s="189" t="s">
        <v>558</v>
      </c>
      <c r="H580" s="190">
        <v>6.3E-2</v>
      </c>
      <c r="I580" s="191"/>
      <c r="L580" s="187"/>
      <c r="M580" s="192"/>
      <c r="N580" s="193"/>
      <c r="O580" s="193"/>
      <c r="P580" s="193"/>
      <c r="Q580" s="193"/>
      <c r="R580" s="193"/>
      <c r="S580" s="193"/>
      <c r="T580" s="194"/>
      <c r="AT580" s="188" t="s">
        <v>135</v>
      </c>
      <c r="AU580" s="188" t="s">
        <v>85</v>
      </c>
      <c r="AV580" s="12" t="s">
        <v>85</v>
      </c>
      <c r="AW580" s="12" t="s">
        <v>36</v>
      </c>
      <c r="AX580" s="12" t="s">
        <v>73</v>
      </c>
      <c r="AY580" s="188" t="s">
        <v>129</v>
      </c>
    </row>
    <row r="581" spans="2:51" s="12" customFormat="1">
      <c r="B581" s="187"/>
      <c r="D581" s="180" t="s">
        <v>135</v>
      </c>
      <c r="E581" s="188" t="s">
        <v>5</v>
      </c>
      <c r="F581" s="189" t="s">
        <v>559</v>
      </c>
      <c r="H581" s="190">
        <v>6.4000000000000001E-2</v>
      </c>
      <c r="I581" s="191"/>
      <c r="L581" s="187"/>
      <c r="M581" s="192"/>
      <c r="N581" s="193"/>
      <c r="O581" s="193"/>
      <c r="P581" s="193"/>
      <c r="Q581" s="193"/>
      <c r="R581" s="193"/>
      <c r="S581" s="193"/>
      <c r="T581" s="194"/>
      <c r="AT581" s="188" t="s">
        <v>135</v>
      </c>
      <c r="AU581" s="188" t="s">
        <v>85</v>
      </c>
      <c r="AV581" s="12" t="s">
        <v>85</v>
      </c>
      <c r="AW581" s="12" t="s">
        <v>36</v>
      </c>
      <c r="AX581" s="12" t="s">
        <v>73</v>
      </c>
      <c r="AY581" s="188" t="s">
        <v>129</v>
      </c>
    </row>
    <row r="582" spans="2:51" s="12" customFormat="1">
      <c r="B582" s="187"/>
      <c r="D582" s="180" t="s">
        <v>135</v>
      </c>
      <c r="E582" s="188" t="s">
        <v>5</v>
      </c>
      <c r="F582" s="189" t="s">
        <v>560</v>
      </c>
      <c r="H582" s="190">
        <v>0.09</v>
      </c>
      <c r="I582" s="191"/>
      <c r="L582" s="187"/>
      <c r="M582" s="192"/>
      <c r="N582" s="193"/>
      <c r="O582" s="193"/>
      <c r="P582" s="193"/>
      <c r="Q582" s="193"/>
      <c r="R582" s="193"/>
      <c r="S582" s="193"/>
      <c r="T582" s="194"/>
      <c r="AT582" s="188" t="s">
        <v>135</v>
      </c>
      <c r="AU582" s="188" t="s">
        <v>85</v>
      </c>
      <c r="AV582" s="12" t="s">
        <v>85</v>
      </c>
      <c r="AW582" s="12" t="s">
        <v>36</v>
      </c>
      <c r="AX582" s="12" t="s">
        <v>73</v>
      </c>
      <c r="AY582" s="188" t="s">
        <v>129</v>
      </c>
    </row>
    <row r="583" spans="2:51" s="12" customFormat="1">
      <c r="B583" s="187"/>
      <c r="D583" s="180" t="s">
        <v>135</v>
      </c>
      <c r="E583" s="188" t="s">
        <v>5</v>
      </c>
      <c r="F583" s="189" t="s">
        <v>561</v>
      </c>
      <c r="H583" s="190">
        <v>0.13</v>
      </c>
      <c r="I583" s="191"/>
      <c r="L583" s="187"/>
      <c r="M583" s="192"/>
      <c r="N583" s="193"/>
      <c r="O583" s="193"/>
      <c r="P583" s="193"/>
      <c r="Q583" s="193"/>
      <c r="R583" s="193"/>
      <c r="S583" s="193"/>
      <c r="T583" s="194"/>
      <c r="AT583" s="188" t="s">
        <v>135</v>
      </c>
      <c r="AU583" s="188" t="s">
        <v>85</v>
      </c>
      <c r="AV583" s="12" t="s">
        <v>85</v>
      </c>
      <c r="AW583" s="12" t="s">
        <v>36</v>
      </c>
      <c r="AX583" s="12" t="s">
        <v>73</v>
      </c>
      <c r="AY583" s="188" t="s">
        <v>129</v>
      </c>
    </row>
    <row r="584" spans="2:51" s="12" customFormat="1">
      <c r="B584" s="187"/>
      <c r="D584" s="180" t="s">
        <v>135</v>
      </c>
      <c r="E584" s="188" t="s">
        <v>5</v>
      </c>
      <c r="F584" s="189" t="s">
        <v>562</v>
      </c>
      <c r="H584" s="190">
        <v>0.13</v>
      </c>
      <c r="I584" s="191"/>
      <c r="L584" s="187"/>
      <c r="M584" s="192"/>
      <c r="N584" s="193"/>
      <c r="O584" s="193"/>
      <c r="P584" s="193"/>
      <c r="Q584" s="193"/>
      <c r="R584" s="193"/>
      <c r="S584" s="193"/>
      <c r="T584" s="194"/>
      <c r="AT584" s="188" t="s">
        <v>135</v>
      </c>
      <c r="AU584" s="188" t="s">
        <v>85</v>
      </c>
      <c r="AV584" s="12" t="s">
        <v>85</v>
      </c>
      <c r="AW584" s="12" t="s">
        <v>36</v>
      </c>
      <c r="AX584" s="12" t="s">
        <v>73</v>
      </c>
      <c r="AY584" s="188" t="s">
        <v>129</v>
      </c>
    </row>
    <row r="585" spans="2:51" s="12" customFormat="1">
      <c r="B585" s="187"/>
      <c r="D585" s="180" t="s">
        <v>135</v>
      </c>
      <c r="E585" s="188" t="s">
        <v>5</v>
      </c>
      <c r="F585" s="189" t="s">
        <v>563</v>
      </c>
      <c r="H585" s="190">
        <v>6.4000000000000001E-2</v>
      </c>
      <c r="I585" s="191"/>
      <c r="L585" s="187"/>
      <c r="M585" s="192"/>
      <c r="N585" s="193"/>
      <c r="O585" s="193"/>
      <c r="P585" s="193"/>
      <c r="Q585" s="193"/>
      <c r="R585" s="193"/>
      <c r="S585" s="193"/>
      <c r="T585" s="194"/>
      <c r="AT585" s="188" t="s">
        <v>135</v>
      </c>
      <c r="AU585" s="188" t="s">
        <v>85</v>
      </c>
      <c r="AV585" s="12" t="s">
        <v>85</v>
      </c>
      <c r="AW585" s="12" t="s">
        <v>36</v>
      </c>
      <c r="AX585" s="12" t="s">
        <v>73</v>
      </c>
      <c r="AY585" s="188" t="s">
        <v>129</v>
      </c>
    </row>
    <row r="586" spans="2:51" s="12" customFormat="1">
      <c r="B586" s="187"/>
      <c r="D586" s="180" t="s">
        <v>135</v>
      </c>
      <c r="E586" s="188" t="s">
        <v>5</v>
      </c>
      <c r="F586" s="189" t="s">
        <v>564</v>
      </c>
      <c r="H586" s="190">
        <v>0.13</v>
      </c>
      <c r="I586" s="191"/>
      <c r="L586" s="187"/>
      <c r="M586" s="192"/>
      <c r="N586" s="193"/>
      <c r="O586" s="193"/>
      <c r="P586" s="193"/>
      <c r="Q586" s="193"/>
      <c r="R586" s="193"/>
      <c r="S586" s="193"/>
      <c r="T586" s="194"/>
      <c r="AT586" s="188" t="s">
        <v>135</v>
      </c>
      <c r="AU586" s="188" t="s">
        <v>85</v>
      </c>
      <c r="AV586" s="12" t="s">
        <v>85</v>
      </c>
      <c r="AW586" s="12" t="s">
        <v>36</v>
      </c>
      <c r="AX586" s="12" t="s">
        <v>73</v>
      </c>
      <c r="AY586" s="188" t="s">
        <v>129</v>
      </c>
    </row>
    <row r="587" spans="2:51" s="12" customFormat="1">
      <c r="B587" s="187"/>
      <c r="D587" s="180" t="s">
        <v>135</v>
      </c>
      <c r="E587" s="188" t="s">
        <v>5</v>
      </c>
      <c r="F587" s="189" t="s">
        <v>565</v>
      </c>
      <c r="H587" s="190">
        <v>6.3E-2</v>
      </c>
      <c r="I587" s="191"/>
      <c r="L587" s="187"/>
      <c r="M587" s="192"/>
      <c r="N587" s="193"/>
      <c r="O587" s="193"/>
      <c r="P587" s="193"/>
      <c r="Q587" s="193"/>
      <c r="R587" s="193"/>
      <c r="S587" s="193"/>
      <c r="T587" s="194"/>
      <c r="AT587" s="188" t="s">
        <v>135</v>
      </c>
      <c r="AU587" s="188" t="s">
        <v>85</v>
      </c>
      <c r="AV587" s="12" t="s">
        <v>85</v>
      </c>
      <c r="AW587" s="12" t="s">
        <v>36</v>
      </c>
      <c r="AX587" s="12" t="s">
        <v>73</v>
      </c>
      <c r="AY587" s="188" t="s">
        <v>129</v>
      </c>
    </row>
    <row r="588" spans="2:51" s="12" customFormat="1">
      <c r="B588" s="187"/>
      <c r="D588" s="180" t="s">
        <v>135</v>
      </c>
      <c r="E588" s="188" t="s">
        <v>5</v>
      </c>
      <c r="F588" s="189" t="s">
        <v>566</v>
      </c>
      <c r="H588" s="190">
        <v>0.14399999999999999</v>
      </c>
      <c r="I588" s="191"/>
      <c r="L588" s="187"/>
      <c r="M588" s="192"/>
      <c r="N588" s="193"/>
      <c r="O588" s="193"/>
      <c r="P588" s="193"/>
      <c r="Q588" s="193"/>
      <c r="R588" s="193"/>
      <c r="S588" s="193"/>
      <c r="T588" s="194"/>
      <c r="AT588" s="188" t="s">
        <v>135</v>
      </c>
      <c r="AU588" s="188" t="s">
        <v>85</v>
      </c>
      <c r="AV588" s="12" t="s">
        <v>85</v>
      </c>
      <c r="AW588" s="12" t="s">
        <v>36</v>
      </c>
      <c r="AX588" s="12" t="s">
        <v>73</v>
      </c>
      <c r="AY588" s="188" t="s">
        <v>129</v>
      </c>
    </row>
    <row r="589" spans="2:51" s="12" customFormat="1">
      <c r="B589" s="187"/>
      <c r="D589" s="180" t="s">
        <v>135</v>
      </c>
      <c r="E589" s="188" t="s">
        <v>5</v>
      </c>
      <c r="F589" s="189" t="s">
        <v>567</v>
      </c>
      <c r="H589" s="190">
        <v>0.155</v>
      </c>
      <c r="I589" s="191"/>
      <c r="L589" s="187"/>
      <c r="M589" s="192"/>
      <c r="N589" s="193"/>
      <c r="O589" s="193"/>
      <c r="P589" s="193"/>
      <c r="Q589" s="193"/>
      <c r="R589" s="193"/>
      <c r="S589" s="193"/>
      <c r="T589" s="194"/>
      <c r="AT589" s="188" t="s">
        <v>135</v>
      </c>
      <c r="AU589" s="188" t="s">
        <v>85</v>
      </c>
      <c r="AV589" s="12" t="s">
        <v>85</v>
      </c>
      <c r="AW589" s="12" t="s">
        <v>36</v>
      </c>
      <c r="AX589" s="12" t="s">
        <v>73</v>
      </c>
      <c r="AY589" s="188" t="s">
        <v>129</v>
      </c>
    </row>
    <row r="590" spans="2:51" s="12" customFormat="1">
      <c r="B590" s="187"/>
      <c r="D590" s="180" t="s">
        <v>135</v>
      </c>
      <c r="E590" s="188" t="s">
        <v>5</v>
      </c>
      <c r="F590" s="189" t="s">
        <v>568</v>
      </c>
      <c r="H590" s="190">
        <v>0.155</v>
      </c>
      <c r="I590" s="191"/>
      <c r="L590" s="187"/>
      <c r="M590" s="192"/>
      <c r="N590" s="193"/>
      <c r="O590" s="193"/>
      <c r="P590" s="193"/>
      <c r="Q590" s="193"/>
      <c r="R590" s="193"/>
      <c r="S590" s="193"/>
      <c r="T590" s="194"/>
      <c r="AT590" s="188" t="s">
        <v>135</v>
      </c>
      <c r="AU590" s="188" t="s">
        <v>85</v>
      </c>
      <c r="AV590" s="12" t="s">
        <v>85</v>
      </c>
      <c r="AW590" s="12" t="s">
        <v>36</v>
      </c>
      <c r="AX590" s="12" t="s">
        <v>73</v>
      </c>
      <c r="AY590" s="188" t="s">
        <v>129</v>
      </c>
    </row>
    <row r="591" spans="2:51" s="12" customFormat="1">
      <c r="B591" s="187"/>
      <c r="D591" s="180" t="s">
        <v>135</v>
      </c>
      <c r="E591" s="188" t="s">
        <v>5</v>
      </c>
      <c r="F591" s="189" t="s">
        <v>569</v>
      </c>
      <c r="H591" s="190">
        <v>6.3E-2</v>
      </c>
      <c r="I591" s="191"/>
      <c r="L591" s="187"/>
      <c r="M591" s="192"/>
      <c r="N591" s="193"/>
      <c r="O591" s="193"/>
      <c r="P591" s="193"/>
      <c r="Q591" s="193"/>
      <c r="R591" s="193"/>
      <c r="S591" s="193"/>
      <c r="T591" s="194"/>
      <c r="AT591" s="188" t="s">
        <v>135</v>
      </c>
      <c r="AU591" s="188" t="s">
        <v>85</v>
      </c>
      <c r="AV591" s="12" t="s">
        <v>85</v>
      </c>
      <c r="AW591" s="12" t="s">
        <v>36</v>
      </c>
      <c r="AX591" s="12" t="s">
        <v>73</v>
      </c>
      <c r="AY591" s="188" t="s">
        <v>129</v>
      </c>
    </row>
    <row r="592" spans="2:51" s="12" customFormat="1">
      <c r="B592" s="187"/>
      <c r="D592" s="180" t="s">
        <v>135</v>
      </c>
      <c r="E592" s="188" t="s">
        <v>5</v>
      </c>
      <c r="F592" s="189" t="s">
        <v>570</v>
      </c>
      <c r="H592" s="190">
        <v>6.3E-2</v>
      </c>
      <c r="I592" s="191"/>
      <c r="L592" s="187"/>
      <c r="M592" s="192"/>
      <c r="N592" s="193"/>
      <c r="O592" s="193"/>
      <c r="P592" s="193"/>
      <c r="Q592" s="193"/>
      <c r="R592" s="193"/>
      <c r="S592" s="193"/>
      <c r="T592" s="194"/>
      <c r="AT592" s="188" t="s">
        <v>135</v>
      </c>
      <c r="AU592" s="188" t="s">
        <v>85</v>
      </c>
      <c r="AV592" s="12" t="s">
        <v>85</v>
      </c>
      <c r="AW592" s="12" t="s">
        <v>36</v>
      </c>
      <c r="AX592" s="12" t="s">
        <v>73</v>
      </c>
      <c r="AY592" s="188" t="s">
        <v>129</v>
      </c>
    </row>
    <row r="593" spans="2:51" s="12" customFormat="1">
      <c r="B593" s="187"/>
      <c r="D593" s="180" t="s">
        <v>135</v>
      </c>
      <c r="E593" s="188" t="s">
        <v>5</v>
      </c>
      <c r="F593" s="189" t="s">
        <v>571</v>
      </c>
      <c r="H593" s="190">
        <v>6.3E-2</v>
      </c>
      <c r="I593" s="191"/>
      <c r="L593" s="187"/>
      <c r="M593" s="192"/>
      <c r="N593" s="193"/>
      <c r="O593" s="193"/>
      <c r="P593" s="193"/>
      <c r="Q593" s="193"/>
      <c r="R593" s="193"/>
      <c r="S593" s="193"/>
      <c r="T593" s="194"/>
      <c r="AT593" s="188" t="s">
        <v>135</v>
      </c>
      <c r="AU593" s="188" t="s">
        <v>85</v>
      </c>
      <c r="AV593" s="12" t="s">
        <v>85</v>
      </c>
      <c r="AW593" s="12" t="s">
        <v>36</v>
      </c>
      <c r="AX593" s="12" t="s">
        <v>73</v>
      </c>
      <c r="AY593" s="188" t="s">
        <v>129</v>
      </c>
    </row>
    <row r="594" spans="2:51" s="12" customFormat="1">
      <c r="B594" s="187"/>
      <c r="D594" s="180" t="s">
        <v>135</v>
      </c>
      <c r="E594" s="188" t="s">
        <v>5</v>
      </c>
      <c r="F594" s="189" t="s">
        <v>572</v>
      </c>
      <c r="H594" s="190">
        <v>6.3E-2</v>
      </c>
      <c r="I594" s="191"/>
      <c r="L594" s="187"/>
      <c r="M594" s="192"/>
      <c r="N594" s="193"/>
      <c r="O594" s="193"/>
      <c r="P594" s="193"/>
      <c r="Q594" s="193"/>
      <c r="R594" s="193"/>
      <c r="S594" s="193"/>
      <c r="T594" s="194"/>
      <c r="AT594" s="188" t="s">
        <v>135</v>
      </c>
      <c r="AU594" s="188" t="s">
        <v>85</v>
      </c>
      <c r="AV594" s="12" t="s">
        <v>85</v>
      </c>
      <c r="AW594" s="12" t="s">
        <v>36</v>
      </c>
      <c r="AX594" s="12" t="s">
        <v>73</v>
      </c>
      <c r="AY594" s="188" t="s">
        <v>129</v>
      </c>
    </row>
    <row r="595" spans="2:51" s="12" customFormat="1">
      <c r="B595" s="187"/>
      <c r="D595" s="180" t="s">
        <v>135</v>
      </c>
      <c r="E595" s="188" t="s">
        <v>5</v>
      </c>
      <c r="F595" s="189" t="s">
        <v>573</v>
      </c>
      <c r="H595" s="190">
        <v>0.13</v>
      </c>
      <c r="I595" s="191"/>
      <c r="L595" s="187"/>
      <c r="M595" s="192"/>
      <c r="N595" s="193"/>
      <c r="O595" s="193"/>
      <c r="P595" s="193"/>
      <c r="Q595" s="193"/>
      <c r="R595" s="193"/>
      <c r="S595" s="193"/>
      <c r="T595" s="194"/>
      <c r="AT595" s="188" t="s">
        <v>135</v>
      </c>
      <c r="AU595" s="188" t="s">
        <v>85</v>
      </c>
      <c r="AV595" s="12" t="s">
        <v>85</v>
      </c>
      <c r="AW595" s="12" t="s">
        <v>36</v>
      </c>
      <c r="AX595" s="12" t="s">
        <v>73</v>
      </c>
      <c r="AY595" s="188" t="s">
        <v>129</v>
      </c>
    </row>
    <row r="596" spans="2:51" s="12" customFormat="1">
      <c r="B596" s="187"/>
      <c r="D596" s="180" t="s">
        <v>135</v>
      </c>
      <c r="E596" s="188" t="s">
        <v>5</v>
      </c>
      <c r="F596" s="189" t="s">
        <v>574</v>
      </c>
      <c r="H596" s="190">
        <v>0.158</v>
      </c>
      <c r="I596" s="191"/>
      <c r="L596" s="187"/>
      <c r="M596" s="192"/>
      <c r="N596" s="193"/>
      <c r="O596" s="193"/>
      <c r="P596" s="193"/>
      <c r="Q596" s="193"/>
      <c r="R596" s="193"/>
      <c r="S596" s="193"/>
      <c r="T596" s="194"/>
      <c r="AT596" s="188" t="s">
        <v>135</v>
      </c>
      <c r="AU596" s="188" t="s">
        <v>85</v>
      </c>
      <c r="AV596" s="12" t="s">
        <v>85</v>
      </c>
      <c r="AW596" s="12" t="s">
        <v>36</v>
      </c>
      <c r="AX596" s="12" t="s">
        <v>73</v>
      </c>
      <c r="AY596" s="188" t="s">
        <v>129</v>
      </c>
    </row>
    <row r="597" spans="2:51" s="12" customFormat="1">
      <c r="B597" s="187"/>
      <c r="D597" s="180" t="s">
        <v>135</v>
      </c>
      <c r="E597" s="188" t="s">
        <v>5</v>
      </c>
      <c r="F597" s="189" t="s">
        <v>575</v>
      </c>
      <c r="H597" s="190">
        <v>0.13</v>
      </c>
      <c r="I597" s="191"/>
      <c r="L597" s="187"/>
      <c r="M597" s="192"/>
      <c r="N597" s="193"/>
      <c r="O597" s="193"/>
      <c r="P597" s="193"/>
      <c r="Q597" s="193"/>
      <c r="R597" s="193"/>
      <c r="S597" s="193"/>
      <c r="T597" s="194"/>
      <c r="AT597" s="188" t="s">
        <v>135</v>
      </c>
      <c r="AU597" s="188" t="s">
        <v>85</v>
      </c>
      <c r="AV597" s="12" t="s">
        <v>85</v>
      </c>
      <c r="AW597" s="12" t="s">
        <v>36</v>
      </c>
      <c r="AX597" s="12" t="s">
        <v>73</v>
      </c>
      <c r="AY597" s="188" t="s">
        <v>129</v>
      </c>
    </row>
    <row r="598" spans="2:51" s="12" customFormat="1">
      <c r="B598" s="187"/>
      <c r="D598" s="180" t="s">
        <v>135</v>
      </c>
      <c r="E598" s="188" t="s">
        <v>5</v>
      </c>
      <c r="F598" s="189" t="s">
        <v>576</v>
      </c>
      <c r="H598" s="190">
        <v>0.155</v>
      </c>
      <c r="I598" s="191"/>
      <c r="L598" s="187"/>
      <c r="M598" s="192"/>
      <c r="N598" s="193"/>
      <c r="O598" s="193"/>
      <c r="P598" s="193"/>
      <c r="Q598" s="193"/>
      <c r="R598" s="193"/>
      <c r="S598" s="193"/>
      <c r="T598" s="194"/>
      <c r="AT598" s="188" t="s">
        <v>135</v>
      </c>
      <c r="AU598" s="188" t="s">
        <v>85</v>
      </c>
      <c r="AV598" s="12" t="s">
        <v>85</v>
      </c>
      <c r="AW598" s="12" t="s">
        <v>36</v>
      </c>
      <c r="AX598" s="12" t="s">
        <v>73</v>
      </c>
      <c r="AY598" s="188" t="s">
        <v>129</v>
      </c>
    </row>
    <row r="599" spans="2:51" s="12" customFormat="1">
      <c r="B599" s="187"/>
      <c r="D599" s="180" t="s">
        <v>135</v>
      </c>
      <c r="E599" s="188" t="s">
        <v>5</v>
      </c>
      <c r="F599" s="189" t="s">
        <v>577</v>
      </c>
      <c r="H599" s="190">
        <v>0.09</v>
      </c>
      <c r="I599" s="191"/>
      <c r="L599" s="187"/>
      <c r="M599" s="192"/>
      <c r="N599" s="193"/>
      <c r="O599" s="193"/>
      <c r="P599" s="193"/>
      <c r="Q599" s="193"/>
      <c r="R599" s="193"/>
      <c r="S599" s="193"/>
      <c r="T599" s="194"/>
      <c r="AT599" s="188" t="s">
        <v>135</v>
      </c>
      <c r="AU599" s="188" t="s">
        <v>85</v>
      </c>
      <c r="AV599" s="12" t="s">
        <v>85</v>
      </c>
      <c r="AW599" s="12" t="s">
        <v>36</v>
      </c>
      <c r="AX599" s="12" t="s">
        <v>73</v>
      </c>
      <c r="AY599" s="188" t="s">
        <v>129</v>
      </c>
    </row>
    <row r="600" spans="2:51" s="12" customFormat="1">
      <c r="B600" s="187"/>
      <c r="D600" s="180" t="s">
        <v>135</v>
      </c>
      <c r="E600" s="188" t="s">
        <v>5</v>
      </c>
      <c r="F600" s="189" t="s">
        <v>578</v>
      </c>
      <c r="H600" s="190">
        <v>0.13</v>
      </c>
      <c r="I600" s="191"/>
      <c r="L600" s="187"/>
      <c r="M600" s="192"/>
      <c r="N600" s="193"/>
      <c r="O600" s="193"/>
      <c r="P600" s="193"/>
      <c r="Q600" s="193"/>
      <c r="R600" s="193"/>
      <c r="S600" s="193"/>
      <c r="T600" s="194"/>
      <c r="AT600" s="188" t="s">
        <v>135</v>
      </c>
      <c r="AU600" s="188" t="s">
        <v>85</v>
      </c>
      <c r="AV600" s="12" t="s">
        <v>85</v>
      </c>
      <c r="AW600" s="12" t="s">
        <v>36</v>
      </c>
      <c r="AX600" s="12" t="s">
        <v>73</v>
      </c>
      <c r="AY600" s="188" t="s">
        <v>129</v>
      </c>
    </row>
    <row r="601" spans="2:51" s="12" customFormat="1">
      <c r="B601" s="187"/>
      <c r="D601" s="180" t="s">
        <v>135</v>
      </c>
      <c r="E601" s="188" t="s">
        <v>5</v>
      </c>
      <c r="F601" s="189" t="s">
        <v>579</v>
      </c>
      <c r="H601" s="190">
        <v>0.14399999999999999</v>
      </c>
      <c r="I601" s="191"/>
      <c r="L601" s="187"/>
      <c r="M601" s="192"/>
      <c r="N601" s="193"/>
      <c r="O601" s="193"/>
      <c r="P601" s="193"/>
      <c r="Q601" s="193"/>
      <c r="R601" s="193"/>
      <c r="S601" s="193"/>
      <c r="T601" s="194"/>
      <c r="AT601" s="188" t="s">
        <v>135</v>
      </c>
      <c r="AU601" s="188" t="s">
        <v>85</v>
      </c>
      <c r="AV601" s="12" t="s">
        <v>85</v>
      </c>
      <c r="AW601" s="12" t="s">
        <v>36</v>
      </c>
      <c r="AX601" s="12" t="s">
        <v>73</v>
      </c>
      <c r="AY601" s="188" t="s">
        <v>129</v>
      </c>
    </row>
    <row r="602" spans="2:51" s="12" customFormat="1">
      <c r="B602" s="187"/>
      <c r="D602" s="180" t="s">
        <v>135</v>
      </c>
      <c r="E602" s="188" t="s">
        <v>5</v>
      </c>
      <c r="F602" s="189" t="s">
        <v>580</v>
      </c>
      <c r="H602" s="190">
        <v>0.155</v>
      </c>
      <c r="I602" s="191"/>
      <c r="L602" s="187"/>
      <c r="M602" s="192"/>
      <c r="N602" s="193"/>
      <c r="O602" s="193"/>
      <c r="P602" s="193"/>
      <c r="Q602" s="193"/>
      <c r="R602" s="193"/>
      <c r="S602" s="193"/>
      <c r="T602" s="194"/>
      <c r="AT602" s="188" t="s">
        <v>135</v>
      </c>
      <c r="AU602" s="188" t="s">
        <v>85</v>
      </c>
      <c r="AV602" s="12" t="s">
        <v>85</v>
      </c>
      <c r="AW602" s="12" t="s">
        <v>36</v>
      </c>
      <c r="AX602" s="12" t="s">
        <v>73</v>
      </c>
      <c r="AY602" s="188" t="s">
        <v>129</v>
      </c>
    </row>
    <row r="603" spans="2:51" s="12" customFormat="1">
      <c r="B603" s="187"/>
      <c r="D603" s="180" t="s">
        <v>135</v>
      </c>
      <c r="E603" s="188" t="s">
        <v>5</v>
      </c>
      <c r="F603" s="189" t="s">
        <v>581</v>
      </c>
      <c r="H603" s="190">
        <v>0.14399999999999999</v>
      </c>
      <c r="I603" s="191"/>
      <c r="L603" s="187"/>
      <c r="M603" s="192"/>
      <c r="N603" s="193"/>
      <c r="O603" s="193"/>
      <c r="P603" s="193"/>
      <c r="Q603" s="193"/>
      <c r="R603" s="193"/>
      <c r="S603" s="193"/>
      <c r="T603" s="194"/>
      <c r="AT603" s="188" t="s">
        <v>135</v>
      </c>
      <c r="AU603" s="188" t="s">
        <v>85</v>
      </c>
      <c r="AV603" s="12" t="s">
        <v>85</v>
      </c>
      <c r="AW603" s="12" t="s">
        <v>36</v>
      </c>
      <c r="AX603" s="12" t="s">
        <v>73</v>
      </c>
      <c r="AY603" s="188" t="s">
        <v>129</v>
      </c>
    </row>
    <row r="604" spans="2:51" s="12" customFormat="1">
      <c r="B604" s="187"/>
      <c r="D604" s="180" t="s">
        <v>135</v>
      </c>
      <c r="E604" s="188" t="s">
        <v>5</v>
      </c>
      <c r="F604" s="189" t="s">
        <v>582</v>
      </c>
      <c r="H604" s="190">
        <v>0.155</v>
      </c>
      <c r="I604" s="191"/>
      <c r="L604" s="187"/>
      <c r="M604" s="192"/>
      <c r="N604" s="193"/>
      <c r="O604" s="193"/>
      <c r="P604" s="193"/>
      <c r="Q604" s="193"/>
      <c r="R604" s="193"/>
      <c r="S604" s="193"/>
      <c r="T604" s="194"/>
      <c r="AT604" s="188" t="s">
        <v>135</v>
      </c>
      <c r="AU604" s="188" t="s">
        <v>85</v>
      </c>
      <c r="AV604" s="12" t="s">
        <v>85</v>
      </c>
      <c r="AW604" s="12" t="s">
        <v>36</v>
      </c>
      <c r="AX604" s="12" t="s">
        <v>73</v>
      </c>
      <c r="AY604" s="188" t="s">
        <v>129</v>
      </c>
    </row>
    <row r="605" spans="2:51" s="12" customFormat="1">
      <c r="B605" s="187"/>
      <c r="D605" s="180" t="s">
        <v>135</v>
      </c>
      <c r="E605" s="188" t="s">
        <v>5</v>
      </c>
      <c r="F605" s="189" t="s">
        <v>583</v>
      </c>
      <c r="H605" s="190">
        <v>6.3E-2</v>
      </c>
      <c r="I605" s="191"/>
      <c r="L605" s="187"/>
      <c r="M605" s="192"/>
      <c r="N605" s="193"/>
      <c r="O605" s="193"/>
      <c r="P605" s="193"/>
      <c r="Q605" s="193"/>
      <c r="R605" s="193"/>
      <c r="S605" s="193"/>
      <c r="T605" s="194"/>
      <c r="AT605" s="188" t="s">
        <v>135</v>
      </c>
      <c r="AU605" s="188" t="s">
        <v>85</v>
      </c>
      <c r="AV605" s="12" t="s">
        <v>85</v>
      </c>
      <c r="AW605" s="12" t="s">
        <v>36</v>
      </c>
      <c r="AX605" s="12" t="s">
        <v>73</v>
      </c>
      <c r="AY605" s="188" t="s">
        <v>129</v>
      </c>
    </row>
    <row r="606" spans="2:51" s="12" customFormat="1">
      <c r="B606" s="187"/>
      <c r="D606" s="180" t="s">
        <v>135</v>
      </c>
      <c r="E606" s="188" t="s">
        <v>5</v>
      </c>
      <c r="F606" s="189" t="s">
        <v>584</v>
      </c>
      <c r="H606" s="190">
        <v>6.3E-2</v>
      </c>
      <c r="I606" s="191"/>
      <c r="L606" s="187"/>
      <c r="M606" s="192"/>
      <c r="N606" s="193"/>
      <c r="O606" s="193"/>
      <c r="P606" s="193"/>
      <c r="Q606" s="193"/>
      <c r="R606" s="193"/>
      <c r="S606" s="193"/>
      <c r="T606" s="194"/>
      <c r="AT606" s="188" t="s">
        <v>135</v>
      </c>
      <c r="AU606" s="188" t="s">
        <v>85</v>
      </c>
      <c r="AV606" s="12" t="s">
        <v>85</v>
      </c>
      <c r="AW606" s="12" t="s">
        <v>36</v>
      </c>
      <c r="AX606" s="12" t="s">
        <v>73</v>
      </c>
      <c r="AY606" s="188" t="s">
        <v>129</v>
      </c>
    </row>
    <row r="607" spans="2:51" s="12" customFormat="1">
      <c r="B607" s="187"/>
      <c r="D607" s="180" t="s">
        <v>135</v>
      </c>
      <c r="E607" s="188" t="s">
        <v>5</v>
      </c>
      <c r="F607" s="189" t="s">
        <v>585</v>
      </c>
      <c r="H607" s="190">
        <v>6.3E-2</v>
      </c>
      <c r="I607" s="191"/>
      <c r="L607" s="187"/>
      <c r="M607" s="192"/>
      <c r="N607" s="193"/>
      <c r="O607" s="193"/>
      <c r="P607" s="193"/>
      <c r="Q607" s="193"/>
      <c r="R607" s="193"/>
      <c r="S607" s="193"/>
      <c r="T607" s="194"/>
      <c r="AT607" s="188" t="s">
        <v>135</v>
      </c>
      <c r="AU607" s="188" t="s">
        <v>85</v>
      </c>
      <c r="AV607" s="12" t="s">
        <v>85</v>
      </c>
      <c r="AW607" s="12" t="s">
        <v>36</v>
      </c>
      <c r="AX607" s="12" t="s">
        <v>73</v>
      </c>
      <c r="AY607" s="188" t="s">
        <v>129</v>
      </c>
    </row>
    <row r="608" spans="2:51" s="12" customFormat="1">
      <c r="B608" s="187"/>
      <c r="D608" s="180" t="s">
        <v>135</v>
      </c>
      <c r="E608" s="188" t="s">
        <v>5</v>
      </c>
      <c r="F608" s="189" t="s">
        <v>586</v>
      </c>
      <c r="H608" s="190">
        <v>0.13</v>
      </c>
      <c r="I608" s="191"/>
      <c r="L608" s="187"/>
      <c r="M608" s="192"/>
      <c r="N608" s="193"/>
      <c r="O608" s="193"/>
      <c r="P608" s="193"/>
      <c r="Q608" s="193"/>
      <c r="R608" s="193"/>
      <c r="S608" s="193"/>
      <c r="T608" s="194"/>
      <c r="AT608" s="188" t="s">
        <v>135</v>
      </c>
      <c r="AU608" s="188" t="s">
        <v>85</v>
      </c>
      <c r="AV608" s="12" t="s">
        <v>85</v>
      </c>
      <c r="AW608" s="12" t="s">
        <v>36</v>
      </c>
      <c r="AX608" s="12" t="s">
        <v>73</v>
      </c>
      <c r="AY608" s="188" t="s">
        <v>129</v>
      </c>
    </row>
    <row r="609" spans="2:51" s="12" customFormat="1">
      <c r="B609" s="187"/>
      <c r="D609" s="180" t="s">
        <v>135</v>
      </c>
      <c r="E609" s="188" t="s">
        <v>5</v>
      </c>
      <c r="F609" s="189" t="s">
        <v>587</v>
      </c>
      <c r="H609" s="190">
        <v>6.3E-2</v>
      </c>
      <c r="I609" s="191"/>
      <c r="L609" s="187"/>
      <c r="M609" s="192"/>
      <c r="N609" s="193"/>
      <c r="O609" s="193"/>
      <c r="P609" s="193"/>
      <c r="Q609" s="193"/>
      <c r="R609" s="193"/>
      <c r="S609" s="193"/>
      <c r="T609" s="194"/>
      <c r="AT609" s="188" t="s">
        <v>135</v>
      </c>
      <c r="AU609" s="188" t="s">
        <v>85</v>
      </c>
      <c r="AV609" s="12" t="s">
        <v>85</v>
      </c>
      <c r="AW609" s="12" t="s">
        <v>36</v>
      </c>
      <c r="AX609" s="12" t="s">
        <v>73</v>
      </c>
      <c r="AY609" s="188" t="s">
        <v>129</v>
      </c>
    </row>
    <row r="610" spans="2:51" s="12" customFormat="1">
      <c r="B610" s="187"/>
      <c r="D610" s="180" t="s">
        <v>135</v>
      </c>
      <c r="E610" s="188" t="s">
        <v>5</v>
      </c>
      <c r="F610" s="189" t="s">
        <v>588</v>
      </c>
      <c r="H610" s="190">
        <v>0.13</v>
      </c>
      <c r="I610" s="191"/>
      <c r="L610" s="187"/>
      <c r="M610" s="192"/>
      <c r="N610" s="193"/>
      <c r="O610" s="193"/>
      <c r="P610" s="193"/>
      <c r="Q610" s="193"/>
      <c r="R610" s="193"/>
      <c r="S610" s="193"/>
      <c r="T610" s="194"/>
      <c r="AT610" s="188" t="s">
        <v>135</v>
      </c>
      <c r="AU610" s="188" t="s">
        <v>85</v>
      </c>
      <c r="AV610" s="12" t="s">
        <v>85</v>
      </c>
      <c r="AW610" s="12" t="s">
        <v>36</v>
      </c>
      <c r="AX610" s="12" t="s">
        <v>73</v>
      </c>
      <c r="AY610" s="188" t="s">
        <v>129</v>
      </c>
    </row>
    <row r="611" spans="2:51" s="12" customFormat="1">
      <c r="B611" s="187"/>
      <c r="D611" s="180" t="s">
        <v>135</v>
      </c>
      <c r="E611" s="188" t="s">
        <v>5</v>
      </c>
      <c r="F611" s="189" t="s">
        <v>589</v>
      </c>
      <c r="H611" s="190">
        <v>5.3999999999999999E-2</v>
      </c>
      <c r="I611" s="191"/>
      <c r="L611" s="187"/>
      <c r="M611" s="192"/>
      <c r="N611" s="193"/>
      <c r="O611" s="193"/>
      <c r="P611" s="193"/>
      <c r="Q611" s="193"/>
      <c r="R611" s="193"/>
      <c r="S611" s="193"/>
      <c r="T611" s="194"/>
      <c r="AT611" s="188" t="s">
        <v>135</v>
      </c>
      <c r="AU611" s="188" t="s">
        <v>85</v>
      </c>
      <c r="AV611" s="12" t="s">
        <v>85</v>
      </c>
      <c r="AW611" s="12" t="s">
        <v>36</v>
      </c>
      <c r="AX611" s="12" t="s">
        <v>73</v>
      </c>
      <c r="AY611" s="188" t="s">
        <v>129</v>
      </c>
    </row>
    <row r="612" spans="2:51" s="12" customFormat="1">
      <c r="B612" s="187"/>
      <c r="D612" s="180" t="s">
        <v>135</v>
      </c>
      <c r="E612" s="188" t="s">
        <v>5</v>
      </c>
      <c r="F612" s="189" t="s">
        <v>590</v>
      </c>
      <c r="H612" s="190">
        <v>0.09</v>
      </c>
      <c r="I612" s="191"/>
      <c r="L612" s="187"/>
      <c r="M612" s="192"/>
      <c r="N612" s="193"/>
      <c r="O612" s="193"/>
      <c r="P612" s="193"/>
      <c r="Q612" s="193"/>
      <c r="R612" s="193"/>
      <c r="S612" s="193"/>
      <c r="T612" s="194"/>
      <c r="AT612" s="188" t="s">
        <v>135</v>
      </c>
      <c r="AU612" s="188" t="s">
        <v>85</v>
      </c>
      <c r="AV612" s="12" t="s">
        <v>85</v>
      </c>
      <c r="AW612" s="12" t="s">
        <v>36</v>
      </c>
      <c r="AX612" s="12" t="s">
        <v>73</v>
      </c>
      <c r="AY612" s="188" t="s">
        <v>129</v>
      </c>
    </row>
    <row r="613" spans="2:51" s="12" customFormat="1">
      <c r="B613" s="187"/>
      <c r="D613" s="180" t="s">
        <v>135</v>
      </c>
      <c r="E613" s="188" t="s">
        <v>5</v>
      </c>
      <c r="F613" s="189" t="s">
        <v>589</v>
      </c>
      <c r="H613" s="190">
        <v>5.3999999999999999E-2</v>
      </c>
      <c r="I613" s="191"/>
      <c r="L613" s="187"/>
      <c r="M613" s="192"/>
      <c r="N613" s="193"/>
      <c r="O613" s="193"/>
      <c r="P613" s="193"/>
      <c r="Q613" s="193"/>
      <c r="R613" s="193"/>
      <c r="S613" s="193"/>
      <c r="T613" s="194"/>
      <c r="AT613" s="188" t="s">
        <v>135</v>
      </c>
      <c r="AU613" s="188" t="s">
        <v>85</v>
      </c>
      <c r="AV613" s="12" t="s">
        <v>85</v>
      </c>
      <c r="AW613" s="12" t="s">
        <v>36</v>
      </c>
      <c r="AX613" s="12" t="s">
        <v>73</v>
      </c>
      <c r="AY613" s="188" t="s">
        <v>129</v>
      </c>
    </row>
    <row r="614" spans="2:51" s="12" customFormat="1">
      <c r="B614" s="187"/>
      <c r="D614" s="180" t="s">
        <v>135</v>
      </c>
      <c r="E614" s="188" t="s">
        <v>5</v>
      </c>
      <c r="F614" s="189" t="s">
        <v>591</v>
      </c>
      <c r="H614" s="190">
        <v>0.13</v>
      </c>
      <c r="I614" s="191"/>
      <c r="L614" s="187"/>
      <c r="M614" s="192"/>
      <c r="N614" s="193"/>
      <c r="O614" s="193"/>
      <c r="P614" s="193"/>
      <c r="Q614" s="193"/>
      <c r="R614" s="193"/>
      <c r="S614" s="193"/>
      <c r="T614" s="194"/>
      <c r="AT614" s="188" t="s">
        <v>135</v>
      </c>
      <c r="AU614" s="188" t="s">
        <v>85</v>
      </c>
      <c r="AV614" s="12" t="s">
        <v>85</v>
      </c>
      <c r="AW614" s="12" t="s">
        <v>36</v>
      </c>
      <c r="AX614" s="12" t="s">
        <v>73</v>
      </c>
      <c r="AY614" s="188" t="s">
        <v>129</v>
      </c>
    </row>
    <row r="615" spans="2:51" s="12" customFormat="1">
      <c r="B615" s="187"/>
      <c r="D615" s="180" t="s">
        <v>135</v>
      </c>
      <c r="E615" s="188" t="s">
        <v>5</v>
      </c>
      <c r="F615" s="189" t="s">
        <v>592</v>
      </c>
      <c r="H615" s="190">
        <v>3.5999999999999997E-2</v>
      </c>
      <c r="I615" s="191"/>
      <c r="L615" s="187"/>
      <c r="M615" s="192"/>
      <c r="N615" s="193"/>
      <c r="O615" s="193"/>
      <c r="P615" s="193"/>
      <c r="Q615" s="193"/>
      <c r="R615" s="193"/>
      <c r="S615" s="193"/>
      <c r="T615" s="194"/>
      <c r="AT615" s="188" t="s">
        <v>135</v>
      </c>
      <c r="AU615" s="188" t="s">
        <v>85</v>
      </c>
      <c r="AV615" s="12" t="s">
        <v>85</v>
      </c>
      <c r="AW615" s="12" t="s">
        <v>36</v>
      </c>
      <c r="AX615" s="12" t="s">
        <v>73</v>
      </c>
      <c r="AY615" s="188" t="s">
        <v>129</v>
      </c>
    </row>
    <row r="616" spans="2:51" s="12" customFormat="1">
      <c r="B616" s="187"/>
      <c r="D616" s="180" t="s">
        <v>135</v>
      </c>
      <c r="E616" s="188" t="s">
        <v>5</v>
      </c>
      <c r="F616" s="189" t="s">
        <v>593</v>
      </c>
      <c r="H616" s="190">
        <v>0.13500000000000001</v>
      </c>
      <c r="I616" s="191"/>
      <c r="L616" s="187"/>
      <c r="M616" s="192"/>
      <c r="N616" s="193"/>
      <c r="O616" s="193"/>
      <c r="P616" s="193"/>
      <c r="Q616" s="193"/>
      <c r="R616" s="193"/>
      <c r="S616" s="193"/>
      <c r="T616" s="194"/>
      <c r="AT616" s="188" t="s">
        <v>135</v>
      </c>
      <c r="AU616" s="188" t="s">
        <v>85</v>
      </c>
      <c r="AV616" s="12" t="s">
        <v>85</v>
      </c>
      <c r="AW616" s="12" t="s">
        <v>36</v>
      </c>
      <c r="AX616" s="12" t="s">
        <v>73</v>
      </c>
      <c r="AY616" s="188" t="s">
        <v>129</v>
      </c>
    </row>
    <row r="617" spans="2:51" s="12" customFormat="1">
      <c r="B617" s="187"/>
      <c r="D617" s="180" t="s">
        <v>135</v>
      </c>
      <c r="E617" s="188" t="s">
        <v>5</v>
      </c>
      <c r="F617" s="189" t="s">
        <v>594</v>
      </c>
      <c r="H617" s="190">
        <v>0.13500000000000001</v>
      </c>
      <c r="I617" s="191"/>
      <c r="L617" s="187"/>
      <c r="M617" s="192"/>
      <c r="N617" s="193"/>
      <c r="O617" s="193"/>
      <c r="P617" s="193"/>
      <c r="Q617" s="193"/>
      <c r="R617" s="193"/>
      <c r="S617" s="193"/>
      <c r="T617" s="194"/>
      <c r="AT617" s="188" t="s">
        <v>135</v>
      </c>
      <c r="AU617" s="188" t="s">
        <v>85</v>
      </c>
      <c r="AV617" s="12" t="s">
        <v>85</v>
      </c>
      <c r="AW617" s="12" t="s">
        <v>36</v>
      </c>
      <c r="AX617" s="12" t="s">
        <v>73</v>
      </c>
      <c r="AY617" s="188" t="s">
        <v>129</v>
      </c>
    </row>
    <row r="618" spans="2:51" s="12" customFormat="1">
      <c r="B618" s="187"/>
      <c r="D618" s="180" t="s">
        <v>135</v>
      </c>
      <c r="E618" s="188" t="s">
        <v>5</v>
      </c>
      <c r="F618" s="189" t="s">
        <v>595</v>
      </c>
      <c r="H618" s="190">
        <v>0.02</v>
      </c>
      <c r="I618" s="191"/>
      <c r="L618" s="187"/>
      <c r="M618" s="192"/>
      <c r="N618" s="193"/>
      <c r="O618" s="193"/>
      <c r="P618" s="193"/>
      <c r="Q618" s="193"/>
      <c r="R618" s="193"/>
      <c r="S618" s="193"/>
      <c r="T618" s="194"/>
      <c r="AT618" s="188" t="s">
        <v>135</v>
      </c>
      <c r="AU618" s="188" t="s">
        <v>85</v>
      </c>
      <c r="AV618" s="12" t="s">
        <v>85</v>
      </c>
      <c r="AW618" s="12" t="s">
        <v>36</v>
      </c>
      <c r="AX618" s="12" t="s">
        <v>73</v>
      </c>
      <c r="AY618" s="188" t="s">
        <v>129</v>
      </c>
    </row>
    <row r="619" spans="2:51" s="12" customFormat="1">
      <c r="B619" s="187"/>
      <c r="D619" s="180" t="s">
        <v>135</v>
      </c>
      <c r="E619" s="188" t="s">
        <v>5</v>
      </c>
      <c r="F619" s="189" t="s">
        <v>596</v>
      </c>
      <c r="H619" s="190">
        <v>0.13500000000000001</v>
      </c>
      <c r="I619" s="191"/>
      <c r="L619" s="187"/>
      <c r="M619" s="192"/>
      <c r="N619" s="193"/>
      <c r="O619" s="193"/>
      <c r="P619" s="193"/>
      <c r="Q619" s="193"/>
      <c r="R619" s="193"/>
      <c r="S619" s="193"/>
      <c r="T619" s="194"/>
      <c r="AT619" s="188" t="s">
        <v>135</v>
      </c>
      <c r="AU619" s="188" t="s">
        <v>85</v>
      </c>
      <c r="AV619" s="12" t="s">
        <v>85</v>
      </c>
      <c r="AW619" s="12" t="s">
        <v>36</v>
      </c>
      <c r="AX619" s="12" t="s">
        <v>73</v>
      </c>
      <c r="AY619" s="188" t="s">
        <v>129</v>
      </c>
    </row>
    <row r="620" spans="2:51" s="12" customFormat="1">
      <c r="B620" s="187"/>
      <c r="D620" s="180" t="s">
        <v>135</v>
      </c>
      <c r="E620" s="188" t="s">
        <v>5</v>
      </c>
      <c r="F620" s="189" t="s">
        <v>597</v>
      </c>
      <c r="H620" s="190">
        <v>0.13</v>
      </c>
      <c r="I620" s="191"/>
      <c r="L620" s="187"/>
      <c r="M620" s="192"/>
      <c r="N620" s="193"/>
      <c r="O620" s="193"/>
      <c r="P620" s="193"/>
      <c r="Q620" s="193"/>
      <c r="R620" s="193"/>
      <c r="S620" s="193"/>
      <c r="T620" s="194"/>
      <c r="AT620" s="188" t="s">
        <v>135</v>
      </c>
      <c r="AU620" s="188" t="s">
        <v>85</v>
      </c>
      <c r="AV620" s="12" t="s">
        <v>85</v>
      </c>
      <c r="AW620" s="12" t="s">
        <v>36</v>
      </c>
      <c r="AX620" s="12" t="s">
        <v>73</v>
      </c>
      <c r="AY620" s="188" t="s">
        <v>129</v>
      </c>
    </row>
    <row r="621" spans="2:51" s="12" customFormat="1">
      <c r="B621" s="187"/>
      <c r="D621" s="180" t="s">
        <v>135</v>
      </c>
      <c r="E621" s="188" t="s">
        <v>5</v>
      </c>
      <c r="F621" s="189" t="s">
        <v>598</v>
      </c>
      <c r="H621" s="190">
        <v>7.1999999999999995E-2</v>
      </c>
      <c r="I621" s="191"/>
      <c r="L621" s="187"/>
      <c r="M621" s="192"/>
      <c r="N621" s="193"/>
      <c r="O621" s="193"/>
      <c r="P621" s="193"/>
      <c r="Q621" s="193"/>
      <c r="R621" s="193"/>
      <c r="S621" s="193"/>
      <c r="T621" s="194"/>
      <c r="AT621" s="188" t="s">
        <v>135</v>
      </c>
      <c r="AU621" s="188" t="s">
        <v>85</v>
      </c>
      <c r="AV621" s="12" t="s">
        <v>85</v>
      </c>
      <c r="AW621" s="12" t="s">
        <v>36</v>
      </c>
      <c r="AX621" s="12" t="s">
        <v>73</v>
      </c>
      <c r="AY621" s="188" t="s">
        <v>129</v>
      </c>
    </row>
    <row r="622" spans="2:51" s="12" customFormat="1">
      <c r="B622" s="187"/>
      <c r="D622" s="180" t="s">
        <v>135</v>
      </c>
      <c r="E622" s="188" t="s">
        <v>5</v>
      </c>
      <c r="F622" s="189" t="s">
        <v>599</v>
      </c>
      <c r="H622" s="190">
        <v>4.9000000000000002E-2</v>
      </c>
      <c r="I622" s="191"/>
      <c r="L622" s="187"/>
      <c r="M622" s="192"/>
      <c r="N622" s="193"/>
      <c r="O622" s="193"/>
      <c r="P622" s="193"/>
      <c r="Q622" s="193"/>
      <c r="R622" s="193"/>
      <c r="S622" s="193"/>
      <c r="T622" s="194"/>
      <c r="AT622" s="188" t="s">
        <v>135</v>
      </c>
      <c r="AU622" s="188" t="s">
        <v>85</v>
      </c>
      <c r="AV622" s="12" t="s">
        <v>85</v>
      </c>
      <c r="AW622" s="12" t="s">
        <v>36</v>
      </c>
      <c r="AX622" s="12" t="s">
        <v>73</v>
      </c>
      <c r="AY622" s="188" t="s">
        <v>129</v>
      </c>
    </row>
    <row r="623" spans="2:51" s="12" customFormat="1">
      <c r="B623" s="187"/>
      <c r="D623" s="180" t="s">
        <v>135</v>
      </c>
      <c r="E623" s="188" t="s">
        <v>5</v>
      </c>
      <c r="F623" s="189" t="s">
        <v>600</v>
      </c>
      <c r="H623" s="190">
        <v>3.5999999999999997E-2</v>
      </c>
      <c r="I623" s="191"/>
      <c r="L623" s="187"/>
      <c r="M623" s="192"/>
      <c r="N623" s="193"/>
      <c r="O623" s="193"/>
      <c r="P623" s="193"/>
      <c r="Q623" s="193"/>
      <c r="R623" s="193"/>
      <c r="S623" s="193"/>
      <c r="T623" s="194"/>
      <c r="AT623" s="188" t="s">
        <v>135</v>
      </c>
      <c r="AU623" s="188" t="s">
        <v>85</v>
      </c>
      <c r="AV623" s="12" t="s">
        <v>85</v>
      </c>
      <c r="AW623" s="12" t="s">
        <v>36</v>
      </c>
      <c r="AX623" s="12" t="s">
        <v>73</v>
      </c>
      <c r="AY623" s="188" t="s">
        <v>129</v>
      </c>
    </row>
    <row r="624" spans="2:51" s="12" customFormat="1">
      <c r="B624" s="187"/>
      <c r="D624" s="180" t="s">
        <v>135</v>
      </c>
      <c r="E624" s="188" t="s">
        <v>5</v>
      </c>
      <c r="F624" s="189" t="s">
        <v>601</v>
      </c>
      <c r="H624" s="190">
        <v>7.1999999999999995E-2</v>
      </c>
      <c r="I624" s="191"/>
      <c r="L624" s="187"/>
      <c r="M624" s="192"/>
      <c r="N624" s="193"/>
      <c r="O624" s="193"/>
      <c r="P624" s="193"/>
      <c r="Q624" s="193"/>
      <c r="R624" s="193"/>
      <c r="S624" s="193"/>
      <c r="T624" s="194"/>
      <c r="AT624" s="188" t="s">
        <v>135</v>
      </c>
      <c r="AU624" s="188" t="s">
        <v>85</v>
      </c>
      <c r="AV624" s="12" t="s">
        <v>85</v>
      </c>
      <c r="AW624" s="12" t="s">
        <v>36</v>
      </c>
      <c r="AX624" s="12" t="s">
        <v>73</v>
      </c>
      <c r="AY624" s="188" t="s">
        <v>129</v>
      </c>
    </row>
    <row r="625" spans="2:51" s="12" customFormat="1">
      <c r="B625" s="187"/>
      <c r="D625" s="180" t="s">
        <v>135</v>
      </c>
      <c r="E625" s="188" t="s">
        <v>5</v>
      </c>
      <c r="F625" s="189" t="s">
        <v>602</v>
      </c>
      <c r="H625" s="190">
        <v>0.14299999999999999</v>
      </c>
      <c r="I625" s="191"/>
      <c r="L625" s="187"/>
      <c r="M625" s="192"/>
      <c r="N625" s="193"/>
      <c r="O625" s="193"/>
      <c r="P625" s="193"/>
      <c r="Q625" s="193"/>
      <c r="R625" s="193"/>
      <c r="S625" s="193"/>
      <c r="T625" s="194"/>
      <c r="AT625" s="188" t="s">
        <v>135</v>
      </c>
      <c r="AU625" s="188" t="s">
        <v>85</v>
      </c>
      <c r="AV625" s="12" t="s">
        <v>85</v>
      </c>
      <c r="AW625" s="12" t="s">
        <v>36</v>
      </c>
      <c r="AX625" s="12" t="s">
        <v>73</v>
      </c>
      <c r="AY625" s="188" t="s">
        <v>129</v>
      </c>
    </row>
    <row r="626" spans="2:51" s="12" customFormat="1">
      <c r="B626" s="187"/>
      <c r="D626" s="180" t="s">
        <v>135</v>
      </c>
      <c r="E626" s="188" t="s">
        <v>5</v>
      </c>
      <c r="F626" s="189" t="s">
        <v>603</v>
      </c>
      <c r="H626" s="190">
        <v>0.108</v>
      </c>
      <c r="I626" s="191"/>
      <c r="L626" s="187"/>
      <c r="M626" s="192"/>
      <c r="N626" s="193"/>
      <c r="O626" s="193"/>
      <c r="P626" s="193"/>
      <c r="Q626" s="193"/>
      <c r="R626" s="193"/>
      <c r="S626" s="193"/>
      <c r="T626" s="194"/>
      <c r="AT626" s="188" t="s">
        <v>135</v>
      </c>
      <c r="AU626" s="188" t="s">
        <v>85</v>
      </c>
      <c r="AV626" s="12" t="s">
        <v>85</v>
      </c>
      <c r="AW626" s="12" t="s">
        <v>36</v>
      </c>
      <c r="AX626" s="12" t="s">
        <v>73</v>
      </c>
      <c r="AY626" s="188" t="s">
        <v>129</v>
      </c>
    </row>
    <row r="627" spans="2:51" s="12" customFormat="1">
      <c r="B627" s="187"/>
      <c r="D627" s="180" t="s">
        <v>135</v>
      </c>
      <c r="E627" s="188" t="s">
        <v>5</v>
      </c>
      <c r="F627" s="189" t="s">
        <v>604</v>
      </c>
      <c r="H627" s="190">
        <v>0.108</v>
      </c>
      <c r="I627" s="191"/>
      <c r="L627" s="187"/>
      <c r="M627" s="192"/>
      <c r="N627" s="193"/>
      <c r="O627" s="193"/>
      <c r="P627" s="193"/>
      <c r="Q627" s="193"/>
      <c r="R627" s="193"/>
      <c r="S627" s="193"/>
      <c r="T627" s="194"/>
      <c r="AT627" s="188" t="s">
        <v>135</v>
      </c>
      <c r="AU627" s="188" t="s">
        <v>85</v>
      </c>
      <c r="AV627" s="12" t="s">
        <v>85</v>
      </c>
      <c r="AW627" s="12" t="s">
        <v>36</v>
      </c>
      <c r="AX627" s="12" t="s">
        <v>73</v>
      </c>
      <c r="AY627" s="188" t="s">
        <v>129</v>
      </c>
    </row>
    <row r="628" spans="2:51" s="12" customFormat="1">
      <c r="B628" s="187"/>
      <c r="D628" s="180" t="s">
        <v>135</v>
      </c>
      <c r="E628" s="188" t="s">
        <v>5</v>
      </c>
      <c r="F628" s="189" t="s">
        <v>605</v>
      </c>
      <c r="H628" s="190">
        <v>0.108</v>
      </c>
      <c r="I628" s="191"/>
      <c r="L628" s="187"/>
      <c r="M628" s="192"/>
      <c r="N628" s="193"/>
      <c r="O628" s="193"/>
      <c r="P628" s="193"/>
      <c r="Q628" s="193"/>
      <c r="R628" s="193"/>
      <c r="S628" s="193"/>
      <c r="T628" s="194"/>
      <c r="AT628" s="188" t="s">
        <v>135</v>
      </c>
      <c r="AU628" s="188" t="s">
        <v>85</v>
      </c>
      <c r="AV628" s="12" t="s">
        <v>85</v>
      </c>
      <c r="AW628" s="12" t="s">
        <v>36</v>
      </c>
      <c r="AX628" s="12" t="s">
        <v>73</v>
      </c>
      <c r="AY628" s="188" t="s">
        <v>129</v>
      </c>
    </row>
    <row r="629" spans="2:51" s="12" customFormat="1">
      <c r="B629" s="187"/>
      <c r="D629" s="180" t="s">
        <v>135</v>
      </c>
      <c r="E629" s="188" t="s">
        <v>5</v>
      </c>
      <c r="F629" s="189" t="s">
        <v>606</v>
      </c>
      <c r="H629" s="190">
        <v>5.3999999999999999E-2</v>
      </c>
      <c r="I629" s="191"/>
      <c r="L629" s="187"/>
      <c r="M629" s="192"/>
      <c r="N629" s="193"/>
      <c r="O629" s="193"/>
      <c r="P629" s="193"/>
      <c r="Q629" s="193"/>
      <c r="R629" s="193"/>
      <c r="S629" s="193"/>
      <c r="T629" s="194"/>
      <c r="AT629" s="188" t="s">
        <v>135</v>
      </c>
      <c r="AU629" s="188" t="s">
        <v>85</v>
      </c>
      <c r="AV629" s="12" t="s">
        <v>85</v>
      </c>
      <c r="AW629" s="12" t="s">
        <v>36</v>
      </c>
      <c r="AX629" s="12" t="s">
        <v>73</v>
      </c>
      <c r="AY629" s="188" t="s">
        <v>129</v>
      </c>
    </row>
    <row r="630" spans="2:51" s="12" customFormat="1">
      <c r="B630" s="187"/>
      <c r="D630" s="180" t="s">
        <v>135</v>
      </c>
      <c r="E630" s="188" t="s">
        <v>5</v>
      </c>
      <c r="F630" s="189" t="s">
        <v>607</v>
      </c>
      <c r="H630" s="190">
        <v>0.24</v>
      </c>
      <c r="I630" s="191"/>
      <c r="L630" s="187"/>
      <c r="M630" s="192"/>
      <c r="N630" s="193"/>
      <c r="O630" s="193"/>
      <c r="P630" s="193"/>
      <c r="Q630" s="193"/>
      <c r="R630" s="193"/>
      <c r="S630" s="193"/>
      <c r="T630" s="194"/>
      <c r="AT630" s="188" t="s">
        <v>135</v>
      </c>
      <c r="AU630" s="188" t="s">
        <v>85</v>
      </c>
      <c r="AV630" s="12" t="s">
        <v>85</v>
      </c>
      <c r="AW630" s="12" t="s">
        <v>36</v>
      </c>
      <c r="AX630" s="12" t="s">
        <v>73</v>
      </c>
      <c r="AY630" s="188" t="s">
        <v>129</v>
      </c>
    </row>
    <row r="631" spans="2:51" s="12" customFormat="1">
      <c r="B631" s="187"/>
      <c r="D631" s="180" t="s">
        <v>135</v>
      </c>
      <c r="E631" s="188" t="s">
        <v>5</v>
      </c>
      <c r="F631" s="189" t="s">
        <v>608</v>
      </c>
      <c r="H631" s="190">
        <v>5.3999999999999999E-2</v>
      </c>
      <c r="I631" s="191"/>
      <c r="L631" s="187"/>
      <c r="M631" s="192"/>
      <c r="N631" s="193"/>
      <c r="O631" s="193"/>
      <c r="P631" s="193"/>
      <c r="Q631" s="193"/>
      <c r="R631" s="193"/>
      <c r="S631" s="193"/>
      <c r="T631" s="194"/>
      <c r="AT631" s="188" t="s">
        <v>135</v>
      </c>
      <c r="AU631" s="188" t="s">
        <v>85</v>
      </c>
      <c r="AV631" s="12" t="s">
        <v>85</v>
      </c>
      <c r="AW631" s="12" t="s">
        <v>36</v>
      </c>
      <c r="AX631" s="12" t="s">
        <v>73</v>
      </c>
      <c r="AY631" s="188" t="s">
        <v>129</v>
      </c>
    </row>
    <row r="632" spans="2:51" s="12" customFormat="1">
      <c r="B632" s="187"/>
      <c r="D632" s="180" t="s">
        <v>135</v>
      </c>
      <c r="E632" s="188" t="s">
        <v>5</v>
      </c>
      <c r="F632" s="189" t="s">
        <v>609</v>
      </c>
      <c r="H632" s="190">
        <v>5.3999999999999999E-2</v>
      </c>
      <c r="I632" s="191"/>
      <c r="L632" s="187"/>
      <c r="M632" s="192"/>
      <c r="N632" s="193"/>
      <c r="O632" s="193"/>
      <c r="P632" s="193"/>
      <c r="Q632" s="193"/>
      <c r="R632" s="193"/>
      <c r="S632" s="193"/>
      <c r="T632" s="194"/>
      <c r="AT632" s="188" t="s">
        <v>135</v>
      </c>
      <c r="AU632" s="188" t="s">
        <v>85</v>
      </c>
      <c r="AV632" s="12" t="s">
        <v>85</v>
      </c>
      <c r="AW632" s="12" t="s">
        <v>36</v>
      </c>
      <c r="AX632" s="12" t="s">
        <v>73</v>
      </c>
      <c r="AY632" s="188" t="s">
        <v>129</v>
      </c>
    </row>
    <row r="633" spans="2:51" s="12" customFormat="1">
      <c r="B633" s="187"/>
      <c r="D633" s="180" t="s">
        <v>135</v>
      </c>
      <c r="E633" s="188" t="s">
        <v>5</v>
      </c>
      <c r="F633" s="189" t="s">
        <v>610</v>
      </c>
      <c r="H633" s="190">
        <v>0.14000000000000001</v>
      </c>
      <c r="I633" s="191"/>
      <c r="L633" s="187"/>
      <c r="M633" s="192"/>
      <c r="N633" s="193"/>
      <c r="O633" s="193"/>
      <c r="P633" s="193"/>
      <c r="Q633" s="193"/>
      <c r="R633" s="193"/>
      <c r="S633" s="193"/>
      <c r="T633" s="194"/>
      <c r="AT633" s="188" t="s">
        <v>135</v>
      </c>
      <c r="AU633" s="188" t="s">
        <v>85</v>
      </c>
      <c r="AV633" s="12" t="s">
        <v>85</v>
      </c>
      <c r="AW633" s="12" t="s">
        <v>36</v>
      </c>
      <c r="AX633" s="12" t="s">
        <v>73</v>
      </c>
      <c r="AY633" s="188" t="s">
        <v>129</v>
      </c>
    </row>
    <row r="634" spans="2:51" s="12" customFormat="1">
      <c r="B634" s="187"/>
      <c r="D634" s="180" t="s">
        <v>135</v>
      </c>
      <c r="E634" s="188" t="s">
        <v>5</v>
      </c>
      <c r="F634" s="189" t="s">
        <v>611</v>
      </c>
      <c r="H634" s="190">
        <v>9.6000000000000002E-2</v>
      </c>
      <c r="I634" s="191"/>
      <c r="L634" s="187"/>
      <c r="M634" s="192"/>
      <c r="N634" s="193"/>
      <c r="O634" s="193"/>
      <c r="P634" s="193"/>
      <c r="Q634" s="193"/>
      <c r="R634" s="193"/>
      <c r="S634" s="193"/>
      <c r="T634" s="194"/>
      <c r="AT634" s="188" t="s">
        <v>135</v>
      </c>
      <c r="AU634" s="188" t="s">
        <v>85</v>
      </c>
      <c r="AV634" s="12" t="s">
        <v>85</v>
      </c>
      <c r="AW634" s="12" t="s">
        <v>36</v>
      </c>
      <c r="AX634" s="12" t="s">
        <v>73</v>
      </c>
      <c r="AY634" s="188" t="s">
        <v>129</v>
      </c>
    </row>
    <row r="635" spans="2:51" s="12" customFormat="1">
      <c r="B635" s="187"/>
      <c r="D635" s="180" t="s">
        <v>135</v>
      </c>
      <c r="E635" s="188" t="s">
        <v>5</v>
      </c>
      <c r="F635" s="189" t="s">
        <v>612</v>
      </c>
      <c r="H635" s="190">
        <v>5.3999999999999999E-2</v>
      </c>
      <c r="I635" s="191"/>
      <c r="L635" s="187"/>
      <c r="M635" s="192"/>
      <c r="N635" s="193"/>
      <c r="O635" s="193"/>
      <c r="P635" s="193"/>
      <c r="Q635" s="193"/>
      <c r="R635" s="193"/>
      <c r="S635" s="193"/>
      <c r="T635" s="194"/>
      <c r="AT635" s="188" t="s">
        <v>135</v>
      </c>
      <c r="AU635" s="188" t="s">
        <v>85</v>
      </c>
      <c r="AV635" s="12" t="s">
        <v>85</v>
      </c>
      <c r="AW635" s="12" t="s">
        <v>36</v>
      </c>
      <c r="AX635" s="12" t="s">
        <v>73</v>
      </c>
      <c r="AY635" s="188" t="s">
        <v>129</v>
      </c>
    </row>
    <row r="636" spans="2:51" s="12" customFormat="1">
      <c r="B636" s="187"/>
      <c r="D636" s="180" t="s">
        <v>135</v>
      </c>
      <c r="E636" s="188" t="s">
        <v>5</v>
      </c>
      <c r="F636" s="189" t="s">
        <v>613</v>
      </c>
      <c r="H636" s="190">
        <v>0.14000000000000001</v>
      </c>
      <c r="I636" s="191"/>
      <c r="L636" s="187"/>
      <c r="M636" s="192"/>
      <c r="N636" s="193"/>
      <c r="O636" s="193"/>
      <c r="P636" s="193"/>
      <c r="Q636" s="193"/>
      <c r="R636" s="193"/>
      <c r="S636" s="193"/>
      <c r="T636" s="194"/>
      <c r="AT636" s="188" t="s">
        <v>135</v>
      </c>
      <c r="AU636" s="188" t="s">
        <v>85</v>
      </c>
      <c r="AV636" s="12" t="s">
        <v>85</v>
      </c>
      <c r="AW636" s="12" t="s">
        <v>36</v>
      </c>
      <c r="AX636" s="12" t="s">
        <v>73</v>
      </c>
      <c r="AY636" s="188" t="s">
        <v>129</v>
      </c>
    </row>
    <row r="637" spans="2:51" s="12" customFormat="1">
      <c r="B637" s="187"/>
      <c r="D637" s="180" t="s">
        <v>135</v>
      </c>
      <c r="E637" s="188" t="s">
        <v>5</v>
      </c>
      <c r="F637" s="189" t="s">
        <v>614</v>
      </c>
      <c r="H637" s="190">
        <v>0.20200000000000001</v>
      </c>
      <c r="I637" s="191"/>
      <c r="L637" s="187"/>
      <c r="M637" s="192"/>
      <c r="N637" s="193"/>
      <c r="O637" s="193"/>
      <c r="P637" s="193"/>
      <c r="Q637" s="193"/>
      <c r="R637" s="193"/>
      <c r="S637" s="193"/>
      <c r="T637" s="194"/>
      <c r="AT637" s="188" t="s">
        <v>135</v>
      </c>
      <c r="AU637" s="188" t="s">
        <v>85</v>
      </c>
      <c r="AV637" s="12" t="s">
        <v>85</v>
      </c>
      <c r="AW637" s="12" t="s">
        <v>36</v>
      </c>
      <c r="AX637" s="12" t="s">
        <v>73</v>
      </c>
      <c r="AY637" s="188" t="s">
        <v>129</v>
      </c>
    </row>
    <row r="638" spans="2:51" s="12" customFormat="1">
      <c r="B638" s="187"/>
      <c r="D638" s="180" t="s">
        <v>135</v>
      </c>
      <c r="E638" s="188" t="s">
        <v>5</v>
      </c>
      <c r="F638" s="189" t="s">
        <v>615</v>
      </c>
      <c r="H638" s="190">
        <v>4.4999999999999998E-2</v>
      </c>
      <c r="I638" s="191"/>
      <c r="L638" s="187"/>
      <c r="M638" s="192"/>
      <c r="N638" s="193"/>
      <c r="O638" s="193"/>
      <c r="P638" s="193"/>
      <c r="Q638" s="193"/>
      <c r="R638" s="193"/>
      <c r="S638" s="193"/>
      <c r="T638" s="194"/>
      <c r="AT638" s="188" t="s">
        <v>135</v>
      </c>
      <c r="AU638" s="188" t="s">
        <v>85</v>
      </c>
      <c r="AV638" s="12" t="s">
        <v>85</v>
      </c>
      <c r="AW638" s="12" t="s">
        <v>36</v>
      </c>
      <c r="AX638" s="12" t="s">
        <v>73</v>
      </c>
      <c r="AY638" s="188" t="s">
        <v>129</v>
      </c>
    </row>
    <row r="639" spans="2:51" s="12" customFormat="1">
      <c r="B639" s="187"/>
      <c r="D639" s="180" t="s">
        <v>135</v>
      </c>
      <c r="E639" s="188" t="s">
        <v>5</v>
      </c>
      <c r="F639" s="189" t="s">
        <v>616</v>
      </c>
      <c r="H639" s="190">
        <v>6.7000000000000004E-2</v>
      </c>
      <c r="I639" s="191"/>
      <c r="L639" s="187"/>
      <c r="M639" s="192"/>
      <c r="N639" s="193"/>
      <c r="O639" s="193"/>
      <c r="P639" s="193"/>
      <c r="Q639" s="193"/>
      <c r="R639" s="193"/>
      <c r="S639" s="193"/>
      <c r="T639" s="194"/>
      <c r="AT639" s="188" t="s">
        <v>135</v>
      </c>
      <c r="AU639" s="188" t="s">
        <v>85</v>
      </c>
      <c r="AV639" s="12" t="s">
        <v>85</v>
      </c>
      <c r="AW639" s="12" t="s">
        <v>36</v>
      </c>
      <c r="AX639" s="12" t="s">
        <v>73</v>
      </c>
      <c r="AY639" s="188" t="s">
        <v>129</v>
      </c>
    </row>
    <row r="640" spans="2:51" s="12" customFormat="1">
      <c r="B640" s="187"/>
      <c r="D640" s="180" t="s">
        <v>135</v>
      </c>
      <c r="E640" s="188" t="s">
        <v>5</v>
      </c>
      <c r="F640" s="189" t="s">
        <v>617</v>
      </c>
      <c r="H640" s="190">
        <v>0.108</v>
      </c>
      <c r="I640" s="191"/>
      <c r="L640" s="187"/>
      <c r="M640" s="192"/>
      <c r="N640" s="193"/>
      <c r="O640" s="193"/>
      <c r="P640" s="193"/>
      <c r="Q640" s="193"/>
      <c r="R640" s="193"/>
      <c r="S640" s="193"/>
      <c r="T640" s="194"/>
      <c r="AT640" s="188" t="s">
        <v>135</v>
      </c>
      <c r="AU640" s="188" t="s">
        <v>85</v>
      </c>
      <c r="AV640" s="12" t="s">
        <v>85</v>
      </c>
      <c r="AW640" s="12" t="s">
        <v>36</v>
      </c>
      <c r="AX640" s="12" t="s">
        <v>73</v>
      </c>
      <c r="AY640" s="188" t="s">
        <v>129</v>
      </c>
    </row>
    <row r="641" spans="2:65" s="12" customFormat="1">
      <c r="B641" s="187"/>
      <c r="D641" s="180" t="s">
        <v>135</v>
      </c>
      <c r="E641" s="188" t="s">
        <v>5</v>
      </c>
      <c r="F641" s="189" t="s">
        <v>618</v>
      </c>
      <c r="H641" s="190">
        <v>8.1000000000000003E-2</v>
      </c>
      <c r="I641" s="191"/>
      <c r="L641" s="187"/>
      <c r="M641" s="192"/>
      <c r="N641" s="193"/>
      <c r="O641" s="193"/>
      <c r="P641" s="193"/>
      <c r="Q641" s="193"/>
      <c r="R641" s="193"/>
      <c r="S641" s="193"/>
      <c r="T641" s="194"/>
      <c r="AT641" s="188" t="s">
        <v>135</v>
      </c>
      <c r="AU641" s="188" t="s">
        <v>85</v>
      </c>
      <c r="AV641" s="12" t="s">
        <v>85</v>
      </c>
      <c r="AW641" s="12" t="s">
        <v>36</v>
      </c>
      <c r="AX641" s="12" t="s">
        <v>73</v>
      </c>
      <c r="AY641" s="188" t="s">
        <v>129</v>
      </c>
    </row>
    <row r="642" spans="2:65" s="12" customFormat="1">
      <c r="B642" s="187"/>
      <c r="D642" s="180" t="s">
        <v>135</v>
      </c>
      <c r="E642" s="188" t="s">
        <v>5</v>
      </c>
      <c r="F642" s="189" t="s">
        <v>619</v>
      </c>
      <c r="H642" s="190">
        <v>1.238</v>
      </c>
      <c r="I642" s="191"/>
      <c r="L642" s="187"/>
      <c r="M642" s="192"/>
      <c r="N642" s="193"/>
      <c r="O642" s="193"/>
      <c r="P642" s="193"/>
      <c r="Q642" s="193"/>
      <c r="R642" s="193"/>
      <c r="S642" s="193"/>
      <c r="T642" s="194"/>
      <c r="AT642" s="188" t="s">
        <v>135</v>
      </c>
      <c r="AU642" s="188" t="s">
        <v>85</v>
      </c>
      <c r="AV642" s="12" t="s">
        <v>85</v>
      </c>
      <c r="AW642" s="12" t="s">
        <v>36</v>
      </c>
      <c r="AX642" s="12" t="s">
        <v>73</v>
      </c>
      <c r="AY642" s="188" t="s">
        <v>129</v>
      </c>
    </row>
    <row r="643" spans="2:65" s="12" customFormat="1">
      <c r="B643" s="187"/>
      <c r="D643" s="180" t="s">
        <v>135</v>
      </c>
      <c r="E643" s="188" t="s">
        <v>5</v>
      </c>
      <c r="F643" s="189" t="s">
        <v>623</v>
      </c>
      <c r="H643" s="190">
        <v>5</v>
      </c>
      <c r="I643" s="191"/>
      <c r="L643" s="187"/>
      <c r="M643" s="192"/>
      <c r="N643" s="193"/>
      <c r="O643" s="193"/>
      <c r="P643" s="193"/>
      <c r="Q643" s="193"/>
      <c r="R643" s="193"/>
      <c r="S643" s="193"/>
      <c r="T643" s="194"/>
      <c r="AT643" s="188" t="s">
        <v>135</v>
      </c>
      <c r="AU643" s="188" t="s">
        <v>85</v>
      </c>
      <c r="AV643" s="12" t="s">
        <v>85</v>
      </c>
      <c r="AW643" s="12" t="s">
        <v>36</v>
      </c>
      <c r="AX643" s="12" t="s">
        <v>73</v>
      </c>
      <c r="AY643" s="188" t="s">
        <v>129</v>
      </c>
    </row>
    <row r="644" spans="2:65" s="14" customFormat="1">
      <c r="B644" s="219"/>
      <c r="D644" s="180" t="s">
        <v>135</v>
      </c>
      <c r="E644" s="220" t="s">
        <v>5</v>
      </c>
      <c r="F644" s="221" t="s">
        <v>624</v>
      </c>
      <c r="H644" s="222">
        <v>16.048999999999999</v>
      </c>
      <c r="I644" s="223"/>
      <c r="L644" s="219"/>
      <c r="M644" s="224"/>
      <c r="N644" s="225"/>
      <c r="O644" s="225"/>
      <c r="P644" s="225"/>
      <c r="Q644" s="225"/>
      <c r="R644" s="225"/>
      <c r="S644" s="225"/>
      <c r="T644" s="226"/>
      <c r="AT644" s="220" t="s">
        <v>135</v>
      </c>
      <c r="AU644" s="220" t="s">
        <v>85</v>
      </c>
      <c r="AV644" s="14" t="s">
        <v>147</v>
      </c>
      <c r="AW644" s="14" t="s">
        <v>36</v>
      </c>
      <c r="AX644" s="14" t="s">
        <v>73</v>
      </c>
      <c r="AY644" s="220" t="s">
        <v>129</v>
      </c>
    </row>
    <row r="645" spans="2:65" s="12" customFormat="1">
      <c r="B645" s="187"/>
      <c r="D645" s="180" t="s">
        <v>135</v>
      </c>
      <c r="E645" s="188" t="s">
        <v>5</v>
      </c>
      <c r="F645" s="189" t="s">
        <v>804</v>
      </c>
      <c r="H645" s="190">
        <v>17.332999999999998</v>
      </c>
      <c r="I645" s="191"/>
      <c r="L645" s="187"/>
      <c r="M645" s="192"/>
      <c r="N645" s="193"/>
      <c r="O645" s="193"/>
      <c r="P645" s="193"/>
      <c r="Q645" s="193"/>
      <c r="R645" s="193"/>
      <c r="S645" s="193"/>
      <c r="T645" s="194"/>
      <c r="AT645" s="188" t="s">
        <v>135</v>
      </c>
      <c r="AU645" s="188" t="s">
        <v>85</v>
      </c>
      <c r="AV645" s="12" t="s">
        <v>85</v>
      </c>
      <c r="AW645" s="12" t="s">
        <v>36</v>
      </c>
      <c r="AX645" s="12" t="s">
        <v>73</v>
      </c>
      <c r="AY645" s="188" t="s">
        <v>129</v>
      </c>
    </row>
    <row r="646" spans="2:65" s="14" customFormat="1">
      <c r="B646" s="219"/>
      <c r="D646" s="180" t="s">
        <v>135</v>
      </c>
      <c r="E646" s="220" t="s">
        <v>5</v>
      </c>
      <c r="F646" s="221" t="s">
        <v>624</v>
      </c>
      <c r="H646" s="222">
        <v>17.332999999999998</v>
      </c>
      <c r="I646" s="223"/>
      <c r="L646" s="219"/>
      <c r="M646" s="224"/>
      <c r="N646" s="225"/>
      <c r="O646" s="225"/>
      <c r="P646" s="225"/>
      <c r="Q646" s="225"/>
      <c r="R646" s="225"/>
      <c r="S646" s="225"/>
      <c r="T646" s="226"/>
      <c r="AT646" s="220" t="s">
        <v>135</v>
      </c>
      <c r="AU646" s="220" t="s">
        <v>85</v>
      </c>
      <c r="AV646" s="14" t="s">
        <v>147</v>
      </c>
      <c r="AW646" s="14" t="s">
        <v>36</v>
      </c>
      <c r="AX646" s="14" t="s">
        <v>78</v>
      </c>
      <c r="AY646" s="220" t="s">
        <v>129</v>
      </c>
    </row>
    <row r="647" spans="2:65" s="1" customFormat="1" ht="25.5" customHeight="1">
      <c r="B647" s="166"/>
      <c r="C647" s="167" t="s">
        <v>805</v>
      </c>
      <c r="D647" s="167" t="s">
        <v>130</v>
      </c>
      <c r="E647" s="168" t="s">
        <v>806</v>
      </c>
      <c r="F647" s="169" t="s">
        <v>807</v>
      </c>
      <c r="G647" s="170" t="s">
        <v>141</v>
      </c>
      <c r="H647" s="171">
        <v>25.5</v>
      </c>
      <c r="I647" s="172"/>
      <c r="J647" s="173">
        <f>ROUND(I647*H647,2)</f>
        <v>0</v>
      </c>
      <c r="K647" s="169" t="s">
        <v>142</v>
      </c>
      <c r="L647" s="41"/>
      <c r="M647" s="174" t="s">
        <v>5</v>
      </c>
      <c r="N647" s="175" t="s">
        <v>44</v>
      </c>
      <c r="O647" s="42"/>
      <c r="P647" s="176">
        <f>O647*H647</f>
        <v>0</v>
      </c>
      <c r="Q647" s="176">
        <v>0</v>
      </c>
      <c r="R647" s="176">
        <f>Q647*H647</f>
        <v>0</v>
      </c>
      <c r="S647" s="176">
        <v>0</v>
      </c>
      <c r="T647" s="177">
        <f>S647*H647</f>
        <v>0</v>
      </c>
      <c r="AR647" s="24" t="s">
        <v>220</v>
      </c>
      <c r="AT647" s="24" t="s">
        <v>130</v>
      </c>
      <c r="AU647" s="24" t="s">
        <v>85</v>
      </c>
      <c r="AY647" s="24" t="s">
        <v>129</v>
      </c>
      <c r="BE647" s="178">
        <f>IF(N647="základní",J647,0)</f>
        <v>0</v>
      </c>
      <c r="BF647" s="178">
        <f>IF(N647="snížená",J647,0)</f>
        <v>0</v>
      </c>
      <c r="BG647" s="178">
        <f>IF(N647="zákl. přenesená",J647,0)</f>
        <v>0</v>
      </c>
      <c r="BH647" s="178">
        <f>IF(N647="sníž. přenesená",J647,0)</f>
        <v>0</v>
      </c>
      <c r="BI647" s="178">
        <f>IF(N647="nulová",J647,0)</f>
        <v>0</v>
      </c>
      <c r="BJ647" s="24" t="s">
        <v>78</v>
      </c>
      <c r="BK647" s="178">
        <f>ROUND(I647*H647,2)</f>
        <v>0</v>
      </c>
      <c r="BL647" s="24" t="s">
        <v>220</v>
      </c>
      <c r="BM647" s="24" t="s">
        <v>808</v>
      </c>
    </row>
    <row r="648" spans="2:65" s="1" customFormat="1" ht="67.5">
      <c r="B648" s="41"/>
      <c r="D648" s="180" t="s">
        <v>144</v>
      </c>
      <c r="F648" s="205" t="s">
        <v>646</v>
      </c>
      <c r="I648" s="206"/>
      <c r="L648" s="41"/>
      <c r="M648" s="207"/>
      <c r="N648" s="42"/>
      <c r="O648" s="42"/>
      <c r="P648" s="42"/>
      <c r="Q648" s="42"/>
      <c r="R648" s="42"/>
      <c r="S648" s="42"/>
      <c r="T648" s="70"/>
      <c r="AT648" s="24" t="s">
        <v>144</v>
      </c>
      <c r="AU648" s="24" t="s">
        <v>85</v>
      </c>
    </row>
    <row r="649" spans="2:65" s="12" customFormat="1">
      <c r="B649" s="187"/>
      <c r="D649" s="180" t="s">
        <v>135</v>
      </c>
      <c r="E649" s="188" t="s">
        <v>5</v>
      </c>
      <c r="F649" s="189" t="s">
        <v>749</v>
      </c>
      <c r="H649" s="190">
        <v>5.5</v>
      </c>
      <c r="I649" s="191"/>
      <c r="L649" s="187"/>
      <c r="M649" s="192"/>
      <c r="N649" s="193"/>
      <c r="O649" s="193"/>
      <c r="P649" s="193"/>
      <c r="Q649" s="193"/>
      <c r="R649" s="193"/>
      <c r="S649" s="193"/>
      <c r="T649" s="194"/>
      <c r="AT649" s="188" t="s">
        <v>135</v>
      </c>
      <c r="AU649" s="188" t="s">
        <v>85</v>
      </c>
      <c r="AV649" s="12" t="s">
        <v>85</v>
      </c>
      <c r="AW649" s="12" t="s">
        <v>36</v>
      </c>
      <c r="AX649" s="12" t="s">
        <v>73</v>
      </c>
      <c r="AY649" s="188" t="s">
        <v>129</v>
      </c>
    </row>
    <row r="650" spans="2:65" s="12" customFormat="1">
      <c r="B650" s="187"/>
      <c r="D650" s="180" t="s">
        <v>135</v>
      </c>
      <c r="E650" s="188" t="s">
        <v>5</v>
      </c>
      <c r="F650" s="189" t="s">
        <v>738</v>
      </c>
      <c r="H650" s="190">
        <v>3.5</v>
      </c>
      <c r="I650" s="191"/>
      <c r="L650" s="187"/>
      <c r="M650" s="192"/>
      <c r="N650" s="193"/>
      <c r="O650" s="193"/>
      <c r="P650" s="193"/>
      <c r="Q650" s="193"/>
      <c r="R650" s="193"/>
      <c r="S650" s="193"/>
      <c r="T650" s="194"/>
      <c r="AT650" s="188" t="s">
        <v>135</v>
      </c>
      <c r="AU650" s="188" t="s">
        <v>85</v>
      </c>
      <c r="AV650" s="12" t="s">
        <v>85</v>
      </c>
      <c r="AW650" s="12" t="s">
        <v>36</v>
      </c>
      <c r="AX650" s="12" t="s">
        <v>73</v>
      </c>
      <c r="AY650" s="188" t="s">
        <v>129</v>
      </c>
    </row>
    <row r="651" spans="2:65" s="12" customFormat="1">
      <c r="B651" s="187"/>
      <c r="D651" s="180" t="s">
        <v>135</v>
      </c>
      <c r="E651" s="188" t="s">
        <v>5</v>
      </c>
      <c r="F651" s="189" t="s">
        <v>740</v>
      </c>
      <c r="H651" s="190">
        <v>3.5</v>
      </c>
      <c r="I651" s="191"/>
      <c r="L651" s="187"/>
      <c r="M651" s="192"/>
      <c r="N651" s="193"/>
      <c r="O651" s="193"/>
      <c r="P651" s="193"/>
      <c r="Q651" s="193"/>
      <c r="R651" s="193"/>
      <c r="S651" s="193"/>
      <c r="T651" s="194"/>
      <c r="AT651" s="188" t="s">
        <v>135</v>
      </c>
      <c r="AU651" s="188" t="s">
        <v>85</v>
      </c>
      <c r="AV651" s="12" t="s">
        <v>85</v>
      </c>
      <c r="AW651" s="12" t="s">
        <v>36</v>
      </c>
      <c r="AX651" s="12" t="s">
        <v>73</v>
      </c>
      <c r="AY651" s="188" t="s">
        <v>129</v>
      </c>
    </row>
    <row r="652" spans="2:65" s="12" customFormat="1">
      <c r="B652" s="187"/>
      <c r="D652" s="180" t="s">
        <v>135</v>
      </c>
      <c r="E652" s="188" t="s">
        <v>5</v>
      </c>
      <c r="F652" s="189" t="s">
        <v>741</v>
      </c>
      <c r="H652" s="190">
        <v>3.5</v>
      </c>
      <c r="I652" s="191"/>
      <c r="L652" s="187"/>
      <c r="M652" s="192"/>
      <c r="N652" s="193"/>
      <c r="O652" s="193"/>
      <c r="P652" s="193"/>
      <c r="Q652" s="193"/>
      <c r="R652" s="193"/>
      <c r="S652" s="193"/>
      <c r="T652" s="194"/>
      <c r="AT652" s="188" t="s">
        <v>135</v>
      </c>
      <c r="AU652" s="188" t="s">
        <v>85</v>
      </c>
      <c r="AV652" s="12" t="s">
        <v>85</v>
      </c>
      <c r="AW652" s="12" t="s">
        <v>36</v>
      </c>
      <c r="AX652" s="12" t="s">
        <v>73</v>
      </c>
      <c r="AY652" s="188" t="s">
        <v>129</v>
      </c>
    </row>
    <row r="653" spans="2:65" s="12" customFormat="1">
      <c r="B653" s="187"/>
      <c r="D653" s="180" t="s">
        <v>135</v>
      </c>
      <c r="E653" s="188" t="s">
        <v>5</v>
      </c>
      <c r="F653" s="189" t="s">
        <v>750</v>
      </c>
      <c r="H653" s="190">
        <v>5.5</v>
      </c>
      <c r="I653" s="191"/>
      <c r="L653" s="187"/>
      <c r="M653" s="192"/>
      <c r="N653" s="193"/>
      <c r="O653" s="193"/>
      <c r="P653" s="193"/>
      <c r="Q653" s="193"/>
      <c r="R653" s="193"/>
      <c r="S653" s="193"/>
      <c r="T653" s="194"/>
      <c r="AT653" s="188" t="s">
        <v>135</v>
      </c>
      <c r="AU653" s="188" t="s">
        <v>85</v>
      </c>
      <c r="AV653" s="12" t="s">
        <v>85</v>
      </c>
      <c r="AW653" s="12" t="s">
        <v>36</v>
      </c>
      <c r="AX653" s="12" t="s">
        <v>73</v>
      </c>
      <c r="AY653" s="188" t="s">
        <v>129</v>
      </c>
    </row>
    <row r="654" spans="2:65" s="12" customFormat="1">
      <c r="B654" s="187"/>
      <c r="D654" s="180" t="s">
        <v>135</v>
      </c>
      <c r="E654" s="188" t="s">
        <v>5</v>
      </c>
      <c r="F654" s="189" t="s">
        <v>744</v>
      </c>
      <c r="H654" s="190">
        <v>4</v>
      </c>
      <c r="I654" s="191"/>
      <c r="L654" s="187"/>
      <c r="M654" s="192"/>
      <c r="N654" s="193"/>
      <c r="O654" s="193"/>
      <c r="P654" s="193"/>
      <c r="Q654" s="193"/>
      <c r="R654" s="193"/>
      <c r="S654" s="193"/>
      <c r="T654" s="194"/>
      <c r="AT654" s="188" t="s">
        <v>135</v>
      </c>
      <c r="AU654" s="188" t="s">
        <v>85</v>
      </c>
      <c r="AV654" s="12" t="s">
        <v>85</v>
      </c>
      <c r="AW654" s="12" t="s">
        <v>36</v>
      </c>
      <c r="AX654" s="12" t="s">
        <v>73</v>
      </c>
      <c r="AY654" s="188" t="s">
        <v>129</v>
      </c>
    </row>
    <row r="655" spans="2:65" s="13" customFormat="1">
      <c r="B655" s="195"/>
      <c r="D655" s="180" t="s">
        <v>135</v>
      </c>
      <c r="E655" s="196" t="s">
        <v>5</v>
      </c>
      <c r="F655" s="197" t="s">
        <v>137</v>
      </c>
      <c r="H655" s="198">
        <v>25.5</v>
      </c>
      <c r="I655" s="199"/>
      <c r="L655" s="195"/>
      <c r="M655" s="200"/>
      <c r="N655" s="201"/>
      <c r="O655" s="201"/>
      <c r="P655" s="201"/>
      <c r="Q655" s="201"/>
      <c r="R655" s="201"/>
      <c r="S655" s="201"/>
      <c r="T655" s="202"/>
      <c r="AT655" s="196" t="s">
        <v>135</v>
      </c>
      <c r="AU655" s="196" t="s">
        <v>85</v>
      </c>
      <c r="AV655" s="13" t="s">
        <v>133</v>
      </c>
      <c r="AW655" s="13" t="s">
        <v>36</v>
      </c>
      <c r="AX655" s="13" t="s">
        <v>78</v>
      </c>
      <c r="AY655" s="196" t="s">
        <v>129</v>
      </c>
    </row>
    <row r="656" spans="2:65" s="1" customFormat="1" ht="25.5" customHeight="1">
      <c r="B656" s="166"/>
      <c r="C656" s="167" t="s">
        <v>809</v>
      </c>
      <c r="D656" s="167" t="s">
        <v>130</v>
      </c>
      <c r="E656" s="168" t="s">
        <v>810</v>
      </c>
      <c r="F656" s="169" t="s">
        <v>811</v>
      </c>
      <c r="G656" s="170" t="s">
        <v>174</v>
      </c>
      <c r="H656" s="171">
        <v>516</v>
      </c>
      <c r="I656" s="172"/>
      <c r="J656" s="173">
        <f>ROUND(I656*H656,2)</f>
        <v>0</v>
      </c>
      <c r="K656" s="169" t="s">
        <v>142</v>
      </c>
      <c r="L656" s="41"/>
      <c r="M656" s="174" t="s">
        <v>5</v>
      </c>
      <c r="N656" s="175" t="s">
        <v>44</v>
      </c>
      <c r="O656" s="42"/>
      <c r="P656" s="176">
        <f>O656*H656</f>
        <v>0</v>
      </c>
      <c r="Q656" s="176">
        <v>0</v>
      </c>
      <c r="R656" s="176">
        <f>Q656*H656</f>
        <v>0</v>
      </c>
      <c r="S656" s="176">
        <v>0</v>
      </c>
      <c r="T656" s="177">
        <f>S656*H656</f>
        <v>0</v>
      </c>
      <c r="AR656" s="24" t="s">
        <v>220</v>
      </c>
      <c r="AT656" s="24" t="s">
        <v>130</v>
      </c>
      <c r="AU656" s="24" t="s">
        <v>85</v>
      </c>
      <c r="AY656" s="24" t="s">
        <v>129</v>
      </c>
      <c r="BE656" s="178">
        <f>IF(N656="základní",J656,0)</f>
        <v>0</v>
      </c>
      <c r="BF656" s="178">
        <f>IF(N656="snížená",J656,0)</f>
        <v>0</v>
      </c>
      <c r="BG656" s="178">
        <f>IF(N656="zákl. přenesená",J656,0)</f>
        <v>0</v>
      </c>
      <c r="BH656" s="178">
        <f>IF(N656="sníž. přenesená",J656,0)</f>
        <v>0</v>
      </c>
      <c r="BI656" s="178">
        <f>IF(N656="nulová",J656,0)</f>
        <v>0</v>
      </c>
      <c r="BJ656" s="24" t="s">
        <v>78</v>
      </c>
      <c r="BK656" s="178">
        <f>ROUND(I656*H656,2)</f>
        <v>0</v>
      </c>
      <c r="BL656" s="24" t="s">
        <v>220</v>
      </c>
      <c r="BM656" s="24" t="s">
        <v>812</v>
      </c>
    </row>
    <row r="657" spans="2:65" s="1" customFormat="1" ht="54">
      <c r="B657" s="41"/>
      <c r="D657" s="180" t="s">
        <v>144</v>
      </c>
      <c r="F657" s="205" t="s">
        <v>813</v>
      </c>
      <c r="I657" s="206"/>
      <c r="L657" s="41"/>
      <c r="M657" s="207"/>
      <c r="N657" s="42"/>
      <c r="O657" s="42"/>
      <c r="P657" s="42"/>
      <c r="Q657" s="42"/>
      <c r="R657" s="42"/>
      <c r="S657" s="42"/>
      <c r="T657" s="70"/>
      <c r="AT657" s="24" t="s">
        <v>144</v>
      </c>
      <c r="AU657" s="24" t="s">
        <v>85</v>
      </c>
    </row>
    <row r="658" spans="2:65" s="1" customFormat="1" ht="16.5" customHeight="1">
      <c r="B658" s="166"/>
      <c r="C658" s="208" t="s">
        <v>814</v>
      </c>
      <c r="D658" s="208" t="s">
        <v>328</v>
      </c>
      <c r="E658" s="209" t="s">
        <v>815</v>
      </c>
      <c r="F658" s="210" t="s">
        <v>816</v>
      </c>
      <c r="G658" s="211" t="s">
        <v>154</v>
      </c>
      <c r="H658" s="212">
        <v>13.932</v>
      </c>
      <c r="I658" s="213"/>
      <c r="J658" s="214">
        <f>ROUND(I658*H658,2)</f>
        <v>0</v>
      </c>
      <c r="K658" s="210" t="s">
        <v>142</v>
      </c>
      <c r="L658" s="215"/>
      <c r="M658" s="216" t="s">
        <v>5</v>
      </c>
      <c r="N658" s="217" t="s">
        <v>44</v>
      </c>
      <c r="O658" s="42"/>
      <c r="P658" s="176">
        <f>O658*H658</f>
        <v>0</v>
      </c>
      <c r="Q658" s="176">
        <v>0.55000000000000004</v>
      </c>
      <c r="R658" s="176">
        <f>Q658*H658</f>
        <v>7.6626000000000012</v>
      </c>
      <c r="S658" s="176">
        <v>0</v>
      </c>
      <c r="T658" s="177">
        <f>S658*H658</f>
        <v>0</v>
      </c>
      <c r="AR658" s="24" t="s">
        <v>304</v>
      </c>
      <c r="AT658" s="24" t="s">
        <v>328</v>
      </c>
      <c r="AU658" s="24" t="s">
        <v>85</v>
      </c>
      <c r="AY658" s="24" t="s">
        <v>129</v>
      </c>
      <c r="BE658" s="178">
        <f>IF(N658="základní",J658,0)</f>
        <v>0</v>
      </c>
      <c r="BF658" s="178">
        <f>IF(N658="snížená",J658,0)</f>
        <v>0</v>
      </c>
      <c r="BG658" s="178">
        <f>IF(N658="zákl. přenesená",J658,0)</f>
        <v>0</v>
      </c>
      <c r="BH658" s="178">
        <f>IF(N658="sníž. přenesená",J658,0)</f>
        <v>0</v>
      </c>
      <c r="BI658" s="178">
        <f>IF(N658="nulová",J658,0)</f>
        <v>0</v>
      </c>
      <c r="BJ658" s="24" t="s">
        <v>78</v>
      </c>
      <c r="BK658" s="178">
        <f>ROUND(I658*H658,2)</f>
        <v>0</v>
      </c>
      <c r="BL658" s="24" t="s">
        <v>220</v>
      </c>
      <c r="BM658" s="24" t="s">
        <v>817</v>
      </c>
    </row>
    <row r="659" spans="2:65" s="12" customFormat="1">
      <c r="B659" s="187"/>
      <c r="D659" s="180" t="s">
        <v>135</v>
      </c>
      <c r="E659" s="188" t="s">
        <v>5</v>
      </c>
      <c r="F659" s="189" t="s">
        <v>818</v>
      </c>
      <c r="H659" s="190">
        <v>13.932</v>
      </c>
      <c r="I659" s="191"/>
      <c r="L659" s="187"/>
      <c r="M659" s="192"/>
      <c r="N659" s="193"/>
      <c r="O659" s="193"/>
      <c r="P659" s="193"/>
      <c r="Q659" s="193"/>
      <c r="R659" s="193"/>
      <c r="S659" s="193"/>
      <c r="T659" s="194"/>
      <c r="AT659" s="188" t="s">
        <v>135</v>
      </c>
      <c r="AU659" s="188" t="s">
        <v>85</v>
      </c>
      <c r="AV659" s="12" t="s">
        <v>85</v>
      </c>
      <c r="AW659" s="12" t="s">
        <v>36</v>
      </c>
      <c r="AX659" s="12" t="s">
        <v>73</v>
      </c>
      <c r="AY659" s="188" t="s">
        <v>129</v>
      </c>
    </row>
    <row r="660" spans="2:65" s="13" customFormat="1">
      <c r="B660" s="195"/>
      <c r="D660" s="180" t="s">
        <v>135</v>
      </c>
      <c r="E660" s="196" t="s">
        <v>5</v>
      </c>
      <c r="F660" s="197" t="s">
        <v>137</v>
      </c>
      <c r="H660" s="198">
        <v>13.932</v>
      </c>
      <c r="I660" s="199"/>
      <c r="L660" s="195"/>
      <c r="M660" s="200"/>
      <c r="N660" s="201"/>
      <c r="O660" s="201"/>
      <c r="P660" s="201"/>
      <c r="Q660" s="201"/>
      <c r="R660" s="201"/>
      <c r="S660" s="201"/>
      <c r="T660" s="202"/>
      <c r="AT660" s="196" t="s">
        <v>135</v>
      </c>
      <c r="AU660" s="196" t="s">
        <v>85</v>
      </c>
      <c r="AV660" s="13" t="s">
        <v>133</v>
      </c>
      <c r="AW660" s="13" t="s">
        <v>36</v>
      </c>
      <c r="AX660" s="13" t="s">
        <v>78</v>
      </c>
      <c r="AY660" s="196" t="s">
        <v>129</v>
      </c>
    </row>
    <row r="661" spans="2:65" s="1" customFormat="1" ht="38.25" customHeight="1">
      <c r="B661" s="166"/>
      <c r="C661" s="167" t="s">
        <v>819</v>
      </c>
      <c r="D661" s="167" t="s">
        <v>130</v>
      </c>
      <c r="E661" s="168" t="s">
        <v>820</v>
      </c>
      <c r="F661" s="169" t="s">
        <v>821</v>
      </c>
      <c r="G661" s="170" t="s">
        <v>174</v>
      </c>
      <c r="H661" s="171">
        <v>516</v>
      </c>
      <c r="I661" s="172"/>
      <c r="J661" s="173">
        <f>ROUND(I661*H661,2)</f>
        <v>0</v>
      </c>
      <c r="K661" s="169" t="s">
        <v>142</v>
      </c>
      <c r="L661" s="41"/>
      <c r="M661" s="174" t="s">
        <v>5</v>
      </c>
      <c r="N661" s="175" t="s">
        <v>44</v>
      </c>
      <c r="O661" s="42"/>
      <c r="P661" s="176">
        <f>O661*H661</f>
        <v>0</v>
      </c>
      <c r="Q661" s="176">
        <v>0</v>
      </c>
      <c r="R661" s="176">
        <f>Q661*H661</f>
        <v>0</v>
      </c>
      <c r="S661" s="176">
        <v>1.4999999999999999E-2</v>
      </c>
      <c r="T661" s="177">
        <f>S661*H661</f>
        <v>7.7399999999999993</v>
      </c>
      <c r="AR661" s="24" t="s">
        <v>220</v>
      </c>
      <c r="AT661" s="24" t="s">
        <v>130</v>
      </c>
      <c r="AU661" s="24" t="s">
        <v>85</v>
      </c>
      <c r="AY661" s="24" t="s">
        <v>129</v>
      </c>
      <c r="BE661" s="178">
        <f>IF(N661="základní",J661,0)</f>
        <v>0</v>
      </c>
      <c r="BF661" s="178">
        <f>IF(N661="snížená",J661,0)</f>
        <v>0</v>
      </c>
      <c r="BG661" s="178">
        <f>IF(N661="zákl. přenesená",J661,0)</f>
        <v>0</v>
      </c>
      <c r="BH661" s="178">
        <f>IF(N661="sníž. přenesená",J661,0)</f>
        <v>0</v>
      </c>
      <c r="BI661" s="178">
        <f>IF(N661="nulová",J661,0)</f>
        <v>0</v>
      </c>
      <c r="BJ661" s="24" t="s">
        <v>78</v>
      </c>
      <c r="BK661" s="178">
        <f>ROUND(I661*H661,2)</f>
        <v>0</v>
      </c>
      <c r="BL661" s="24" t="s">
        <v>220</v>
      </c>
      <c r="BM661" s="24" t="s">
        <v>822</v>
      </c>
    </row>
    <row r="662" spans="2:65" s="1" customFormat="1" ht="25.5" customHeight="1">
      <c r="B662" s="166"/>
      <c r="C662" s="167" t="s">
        <v>823</v>
      </c>
      <c r="D662" s="167" t="s">
        <v>130</v>
      </c>
      <c r="E662" s="168" t="s">
        <v>824</v>
      </c>
      <c r="F662" s="169" t="s">
        <v>825</v>
      </c>
      <c r="G662" s="170" t="s">
        <v>174</v>
      </c>
      <c r="H662" s="171">
        <v>516</v>
      </c>
      <c r="I662" s="172"/>
      <c r="J662" s="173">
        <f>ROUND(I662*H662,2)</f>
        <v>0</v>
      </c>
      <c r="K662" s="169" t="s">
        <v>142</v>
      </c>
      <c r="L662" s="41"/>
      <c r="M662" s="174" t="s">
        <v>5</v>
      </c>
      <c r="N662" s="175" t="s">
        <v>44</v>
      </c>
      <c r="O662" s="42"/>
      <c r="P662" s="176">
        <f>O662*H662</f>
        <v>0</v>
      </c>
      <c r="Q662" s="176">
        <v>0</v>
      </c>
      <c r="R662" s="176">
        <f>Q662*H662</f>
        <v>0</v>
      </c>
      <c r="S662" s="176">
        <v>0</v>
      </c>
      <c r="T662" s="177">
        <f>S662*H662</f>
        <v>0</v>
      </c>
      <c r="AR662" s="24" t="s">
        <v>220</v>
      </c>
      <c r="AT662" s="24" t="s">
        <v>130</v>
      </c>
      <c r="AU662" s="24" t="s">
        <v>85</v>
      </c>
      <c r="AY662" s="24" t="s">
        <v>129</v>
      </c>
      <c r="BE662" s="178">
        <f>IF(N662="základní",J662,0)</f>
        <v>0</v>
      </c>
      <c r="BF662" s="178">
        <f>IF(N662="snížená",J662,0)</f>
        <v>0</v>
      </c>
      <c r="BG662" s="178">
        <f>IF(N662="zákl. přenesená",J662,0)</f>
        <v>0</v>
      </c>
      <c r="BH662" s="178">
        <f>IF(N662="sníž. přenesená",J662,0)</f>
        <v>0</v>
      </c>
      <c r="BI662" s="178">
        <f>IF(N662="nulová",J662,0)</f>
        <v>0</v>
      </c>
      <c r="BJ662" s="24" t="s">
        <v>78</v>
      </c>
      <c r="BK662" s="178">
        <f>ROUND(I662*H662,2)</f>
        <v>0</v>
      </c>
      <c r="BL662" s="24" t="s">
        <v>220</v>
      </c>
      <c r="BM662" s="24" t="s">
        <v>826</v>
      </c>
    </row>
    <row r="663" spans="2:65" s="1" customFormat="1" ht="54">
      <c r="B663" s="41"/>
      <c r="D663" s="180" t="s">
        <v>144</v>
      </c>
      <c r="F663" s="205" t="s">
        <v>813</v>
      </c>
      <c r="I663" s="206"/>
      <c r="L663" s="41"/>
      <c r="M663" s="207"/>
      <c r="N663" s="42"/>
      <c r="O663" s="42"/>
      <c r="P663" s="42"/>
      <c r="Q663" s="42"/>
      <c r="R663" s="42"/>
      <c r="S663" s="42"/>
      <c r="T663" s="70"/>
      <c r="AT663" s="24" t="s">
        <v>144</v>
      </c>
      <c r="AU663" s="24" t="s">
        <v>85</v>
      </c>
    </row>
    <row r="664" spans="2:65" s="1" customFormat="1" ht="16.5" customHeight="1">
      <c r="B664" s="166"/>
      <c r="C664" s="167" t="s">
        <v>827</v>
      </c>
      <c r="D664" s="167" t="s">
        <v>130</v>
      </c>
      <c r="E664" s="168" t="s">
        <v>828</v>
      </c>
      <c r="F664" s="169" t="s">
        <v>829</v>
      </c>
      <c r="G664" s="170" t="s">
        <v>141</v>
      </c>
      <c r="H664" s="171">
        <v>650</v>
      </c>
      <c r="I664" s="172"/>
      <c r="J664" s="173">
        <f>ROUND(I664*H664,2)</f>
        <v>0</v>
      </c>
      <c r="K664" s="169" t="s">
        <v>142</v>
      </c>
      <c r="L664" s="41"/>
      <c r="M664" s="174" t="s">
        <v>5</v>
      </c>
      <c r="N664" s="175" t="s">
        <v>44</v>
      </c>
      <c r="O664" s="42"/>
      <c r="P664" s="176">
        <f>O664*H664</f>
        <v>0</v>
      </c>
      <c r="Q664" s="176">
        <v>0</v>
      </c>
      <c r="R664" s="176">
        <f>Q664*H664</f>
        <v>0</v>
      </c>
      <c r="S664" s="176">
        <v>0</v>
      </c>
      <c r="T664" s="177">
        <f>S664*H664</f>
        <v>0</v>
      </c>
      <c r="AR664" s="24" t="s">
        <v>220</v>
      </c>
      <c r="AT664" s="24" t="s">
        <v>130</v>
      </c>
      <c r="AU664" s="24" t="s">
        <v>85</v>
      </c>
      <c r="AY664" s="24" t="s">
        <v>129</v>
      </c>
      <c r="BE664" s="178">
        <f>IF(N664="základní",J664,0)</f>
        <v>0</v>
      </c>
      <c r="BF664" s="178">
        <f>IF(N664="snížená",J664,0)</f>
        <v>0</v>
      </c>
      <c r="BG664" s="178">
        <f>IF(N664="zákl. přenesená",J664,0)</f>
        <v>0</v>
      </c>
      <c r="BH664" s="178">
        <f>IF(N664="sníž. přenesená",J664,0)</f>
        <v>0</v>
      </c>
      <c r="BI664" s="178">
        <f>IF(N664="nulová",J664,0)</f>
        <v>0</v>
      </c>
      <c r="BJ664" s="24" t="s">
        <v>78</v>
      </c>
      <c r="BK664" s="178">
        <f>ROUND(I664*H664,2)</f>
        <v>0</v>
      </c>
      <c r="BL664" s="24" t="s">
        <v>220</v>
      </c>
      <c r="BM664" s="24" t="s">
        <v>830</v>
      </c>
    </row>
    <row r="665" spans="2:65" s="1" customFormat="1" ht="54">
      <c r="B665" s="41"/>
      <c r="D665" s="180" t="s">
        <v>144</v>
      </c>
      <c r="F665" s="205" t="s">
        <v>813</v>
      </c>
      <c r="I665" s="206"/>
      <c r="L665" s="41"/>
      <c r="M665" s="207"/>
      <c r="N665" s="42"/>
      <c r="O665" s="42"/>
      <c r="P665" s="42"/>
      <c r="Q665" s="42"/>
      <c r="R665" s="42"/>
      <c r="S665" s="42"/>
      <c r="T665" s="70"/>
      <c r="AT665" s="24" t="s">
        <v>144</v>
      </c>
      <c r="AU665" s="24" t="s">
        <v>85</v>
      </c>
    </row>
    <row r="666" spans="2:65" s="1" customFormat="1" ht="16.5" customHeight="1">
      <c r="B666" s="166"/>
      <c r="C666" s="208" t="s">
        <v>831</v>
      </c>
      <c r="D666" s="208" t="s">
        <v>328</v>
      </c>
      <c r="E666" s="209" t="s">
        <v>832</v>
      </c>
      <c r="F666" s="210" t="s">
        <v>833</v>
      </c>
      <c r="G666" s="211" t="s">
        <v>154</v>
      </c>
      <c r="H666" s="212">
        <v>3.4319999999999999</v>
      </c>
      <c r="I666" s="213"/>
      <c r="J666" s="214">
        <f>ROUND(I666*H666,2)</f>
        <v>0</v>
      </c>
      <c r="K666" s="210" t="s">
        <v>142</v>
      </c>
      <c r="L666" s="215"/>
      <c r="M666" s="216" t="s">
        <v>5</v>
      </c>
      <c r="N666" s="217" t="s">
        <v>44</v>
      </c>
      <c r="O666" s="42"/>
      <c r="P666" s="176">
        <f>O666*H666</f>
        <v>0</v>
      </c>
      <c r="Q666" s="176">
        <v>0.55000000000000004</v>
      </c>
      <c r="R666" s="176">
        <f>Q666*H666</f>
        <v>1.8876000000000002</v>
      </c>
      <c r="S666" s="176">
        <v>0</v>
      </c>
      <c r="T666" s="177">
        <f>S666*H666</f>
        <v>0</v>
      </c>
      <c r="AR666" s="24" t="s">
        <v>304</v>
      </c>
      <c r="AT666" s="24" t="s">
        <v>328</v>
      </c>
      <c r="AU666" s="24" t="s">
        <v>85</v>
      </c>
      <c r="AY666" s="24" t="s">
        <v>129</v>
      </c>
      <c r="BE666" s="178">
        <f>IF(N666="základní",J666,0)</f>
        <v>0</v>
      </c>
      <c r="BF666" s="178">
        <f>IF(N666="snížená",J666,0)</f>
        <v>0</v>
      </c>
      <c r="BG666" s="178">
        <f>IF(N666="zákl. přenesená",J666,0)</f>
        <v>0</v>
      </c>
      <c r="BH666" s="178">
        <f>IF(N666="sníž. přenesená",J666,0)</f>
        <v>0</v>
      </c>
      <c r="BI666" s="178">
        <f>IF(N666="nulová",J666,0)</f>
        <v>0</v>
      </c>
      <c r="BJ666" s="24" t="s">
        <v>78</v>
      </c>
      <c r="BK666" s="178">
        <f>ROUND(I666*H666,2)</f>
        <v>0</v>
      </c>
      <c r="BL666" s="24" t="s">
        <v>220</v>
      </c>
      <c r="BM666" s="24" t="s">
        <v>834</v>
      </c>
    </row>
    <row r="667" spans="2:65" s="12" customFormat="1">
      <c r="B667" s="187"/>
      <c r="D667" s="180" t="s">
        <v>135</v>
      </c>
      <c r="E667" s="188" t="s">
        <v>5</v>
      </c>
      <c r="F667" s="189" t="s">
        <v>835</v>
      </c>
      <c r="H667" s="190">
        <v>3.4319999999999999</v>
      </c>
      <c r="I667" s="191"/>
      <c r="L667" s="187"/>
      <c r="M667" s="192"/>
      <c r="N667" s="193"/>
      <c r="O667" s="193"/>
      <c r="P667" s="193"/>
      <c r="Q667" s="193"/>
      <c r="R667" s="193"/>
      <c r="S667" s="193"/>
      <c r="T667" s="194"/>
      <c r="AT667" s="188" t="s">
        <v>135</v>
      </c>
      <c r="AU667" s="188" t="s">
        <v>85</v>
      </c>
      <c r="AV667" s="12" t="s">
        <v>85</v>
      </c>
      <c r="AW667" s="12" t="s">
        <v>36</v>
      </c>
      <c r="AX667" s="12" t="s">
        <v>73</v>
      </c>
      <c r="AY667" s="188" t="s">
        <v>129</v>
      </c>
    </row>
    <row r="668" spans="2:65" s="13" customFormat="1">
      <c r="B668" s="195"/>
      <c r="D668" s="180" t="s">
        <v>135</v>
      </c>
      <c r="E668" s="196" t="s">
        <v>5</v>
      </c>
      <c r="F668" s="197" t="s">
        <v>137</v>
      </c>
      <c r="H668" s="198">
        <v>3.4319999999999999</v>
      </c>
      <c r="I668" s="199"/>
      <c r="L668" s="195"/>
      <c r="M668" s="200"/>
      <c r="N668" s="201"/>
      <c r="O668" s="201"/>
      <c r="P668" s="201"/>
      <c r="Q668" s="201"/>
      <c r="R668" s="201"/>
      <c r="S668" s="201"/>
      <c r="T668" s="202"/>
      <c r="AT668" s="196" t="s">
        <v>135</v>
      </c>
      <c r="AU668" s="196" t="s">
        <v>85</v>
      </c>
      <c r="AV668" s="13" t="s">
        <v>133</v>
      </c>
      <c r="AW668" s="13" t="s">
        <v>36</v>
      </c>
      <c r="AX668" s="13" t="s">
        <v>78</v>
      </c>
      <c r="AY668" s="196" t="s">
        <v>129</v>
      </c>
    </row>
    <row r="669" spans="2:65" s="1" customFormat="1" ht="16.5" customHeight="1">
      <c r="B669" s="166"/>
      <c r="C669" s="208" t="s">
        <v>836</v>
      </c>
      <c r="D669" s="208" t="s">
        <v>328</v>
      </c>
      <c r="E669" s="209" t="s">
        <v>837</v>
      </c>
      <c r="F669" s="210" t="s">
        <v>838</v>
      </c>
      <c r="G669" s="211" t="s">
        <v>154</v>
      </c>
      <c r="H669" s="212">
        <v>12.856999999999999</v>
      </c>
      <c r="I669" s="213"/>
      <c r="J669" s="214">
        <f>ROUND(I669*H669,2)</f>
        <v>0</v>
      </c>
      <c r="K669" s="210" t="s">
        <v>142</v>
      </c>
      <c r="L669" s="215"/>
      <c r="M669" s="216" t="s">
        <v>5</v>
      </c>
      <c r="N669" s="217" t="s">
        <v>44</v>
      </c>
      <c r="O669" s="42"/>
      <c r="P669" s="176">
        <f>O669*H669</f>
        <v>0</v>
      </c>
      <c r="Q669" s="176">
        <v>0.55000000000000004</v>
      </c>
      <c r="R669" s="176">
        <f>Q669*H669</f>
        <v>7.0713499999999998</v>
      </c>
      <c r="S669" s="176">
        <v>0</v>
      </c>
      <c r="T669" s="177">
        <f>S669*H669</f>
        <v>0</v>
      </c>
      <c r="AR669" s="24" t="s">
        <v>304</v>
      </c>
      <c r="AT669" s="24" t="s">
        <v>328</v>
      </c>
      <c r="AU669" s="24" t="s">
        <v>85</v>
      </c>
      <c r="AY669" s="24" t="s">
        <v>129</v>
      </c>
      <c r="BE669" s="178">
        <f>IF(N669="základní",J669,0)</f>
        <v>0</v>
      </c>
      <c r="BF669" s="178">
        <f>IF(N669="snížená",J669,0)</f>
        <v>0</v>
      </c>
      <c r="BG669" s="178">
        <f>IF(N669="zákl. přenesená",J669,0)</f>
        <v>0</v>
      </c>
      <c r="BH669" s="178">
        <f>IF(N669="sníž. přenesená",J669,0)</f>
        <v>0</v>
      </c>
      <c r="BI669" s="178">
        <f>IF(N669="nulová",J669,0)</f>
        <v>0</v>
      </c>
      <c r="BJ669" s="24" t="s">
        <v>78</v>
      </c>
      <c r="BK669" s="178">
        <f>ROUND(I669*H669,2)</f>
        <v>0</v>
      </c>
      <c r="BL669" s="24" t="s">
        <v>220</v>
      </c>
      <c r="BM669" s="24" t="s">
        <v>839</v>
      </c>
    </row>
    <row r="670" spans="2:65" s="12" customFormat="1">
      <c r="B670" s="187"/>
      <c r="D670" s="180" t="s">
        <v>135</v>
      </c>
      <c r="E670" s="188" t="s">
        <v>5</v>
      </c>
      <c r="F670" s="189" t="s">
        <v>840</v>
      </c>
      <c r="H670" s="190">
        <v>12.856999999999999</v>
      </c>
      <c r="I670" s="191"/>
      <c r="L670" s="187"/>
      <c r="M670" s="192"/>
      <c r="N670" s="193"/>
      <c r="O670" s="193"/>
      <c r="P670" s="193"/>
      <c r="Q670" s="193"/>
      <c r="R670" s="193"/>
      <c r="S670" s="193"/>
      <c r="T670" s="194"/>
      <c r="AT670" s="188" t="s">
        <v>135</v>
      </c>
      <c r="AU670" s="188" t="s">
        <v>85</v>
      </c>
      <c r="AV670" s="12" t="s">
        <v>85</v>
      </c>
      <c r="AW670" s="12" t="s">
        <v>36</v>
      </c>
      <c r="AX670" s="12" t="s">
        <v>73</v>
      </c>
      <c r="AY670" s="188" t="s">
        <v>129</v>
      </c>
    </row>
    <row r="671" spans="2:65" s="13" customFormat="1">
      <c r="B671" s="195"/>
      <c r="D671" s="180" t="s">
        <v>135</v>
      </c>
      <c r="E671" s="196" t="s">
        <v>5</v>
      </c>
      <c r="F671" s="197" t="s">
        <v>137</v>
      </c>
      <c r="H671" s="198">
        <v>12.856999999999999</v>
      </c>
      <c r="I671" s="199"/>
      <c r="L671" s="195"/>
      <c r="M671" s="200"/>
      <c r="N671" s="201"/>
      <c r="O671" s="201"/>
      <c r="P671" s="201"/>
      <c r="Q671" s="201"/>
      <c r="R671" s="201"/>
      <c r="S671" s="201"/>
      <c r="T671" s="202"/>
      <c r="AT671" s="196" t="s">
        <v>135</v>
      </c>
      <c r="AU671" s="196" t="s">
        <v>85</v>
      </c>
      <c r="AV671" s="13" t="s">
        <v>133</v>
      </c>
      <c r="AW671" s="13" t="s">
        <v>36</v>
      </c>
      <c r="AX671" s="13" t="s">
        <v>78</v>
      </c>
      <c r="AY671" s="196" t="s">
        <v>129</v>
      </c>
    </row>
    <row r="672" spans="2:65" s="1" customFormat="1" ht="38.25" customHeight="1">
      <c r="B672" s="166"/>
      <c r="C672" s="167" t="s">
        <v>841</v>
      </c>
      <c r="D672" s="167" t="s">
        <v>130</v>
      </c>
      <c r="E672" s="168" t="s">
        <v>842</v>
      </c>
      <c r="F672" s="169" t="s">
        <v>843</v>
      </c>
      <c r="G672" s="170" t="s">
        <v>174</v>
      </c>
      <c r="H672" s="171">
        <v>516</v>
      </c>
      <c r="I672" s="172"/>
      <c r="J672" s="173">
        <f>ROUND(I672*H672,2)</f>
        <v>0</v>
      </c>
      <c r="K672" s="169" t="s">
        <v>142</v>
      </c>
      <c r="L672" s="41"/>
      <c r="M672" s="174" t="s">
        <v>5</v>
      </c>
      <c r="N672" s="175" t="s">
        <v>44</v>
      </c>
      <c r="O672" s="42"/>
      <c r="P672" s="176">
        <f>O672*H672</f>
        <v>0</v>
      </c>
      <c r="Q672" s="176">
        <v>0</v>
      </c>
      <c r="R672" s="176">
        <f>Q672*H672</f>
        <v>0</v>
      </c>
      <c r="S672" s="176">
        <v>5.0000000000000001E-3</v>
      </c>
      <c r="T672" s="177">
        <f>S672*H672</f>
        <v>2.58</v>
      </c>
      <c r="AR672" s="24" t="s">
        <v>220</v>
      </c>
      <c r="AT672" s="24" t="s">
        <v>130</v>
      </c>
      <c r="AU672" s="24" t="s">
        <v>85</v>
      </c>
      <c r="AY672" s="24" t="s">
        <v>129</v>
      </c>
      <c r="BE672" s="178">
        <f>IF(N672="základní",J672,0)</f>
        <v>0</v>
      </c>
      <c r="BF672" s="178">
        <f>IF(N672="snížená",J672,0)</f>
        <v>0</v>
      </c>
      <c r="BG672" s="178">
        <f>IF(N672="zákl. přenesená",J672,0)</f>
        <v>0</v>
      </c>
      <c r="BH672" s="178">
        <f>IF(N672="sníž. přenesená",J672,0)</f>
        <v>0</v>
      </c>
      <c r="BI672" s="178">
        <f>IF(N672="nulová",J672,0)</f>
        <v>0</v>
      </c>
      <c r="BJ672" s="24" t="s">
        <v>78</v>
      </c>
      <c r="BK672" s="178">
        <f>ROUND(I672*H672,2)</f>
        <v>0</v>
      </c>
      <c r="BL672" s="24" t="s">
        <v>220</v>
      </c>
      <c r="BM672" s="24" t="s">
        <v>844</v>
      </c>
    </row>
    <row r="673" spans="2:65" s="1" customFormat="1" ht="38.25" customHeight="1">
      <c r="B673" s="166"/>
      <c r="C673" s="167" t="s">
        <v>845</v>
      </c>
      <c r="D673" s="167" t="s">
        <v>130</v>
      </c>
      <c r="E673" s="168" t="s">
        <v>846</v>
      </c>
      <c r="F673" s="169" t="s">
        <v>847</v>
      </c>
      <c r="G673" s="170" t="s">
        <v>174</v>
      </c>
      <c r="H673" s="171">
        <v>516</v>
      </c>
      <c r="I673" s="172"/>
      <c r="J673" s="173">
        <f>ROUND(I673*H673,2)</f>
        <v>0</v>
      </c>
      <c r="K673" s="169" t="s">
        <v>142</v>
      </c>
      <c r="L673" s="41"/>
      <c r="M673" s="174" t="s">
        <v>5</v>
      </c>
      <c r="N673" s="175" t="s">
        <v>44</v>
      </c>
      <c r="O673" s="42"/>
      <c r="P673" s="176">
        <f>O673*H673</f>
        <v>0</v>
      </c>
      <c r="Q673" s="176">
        <v>0</v>
      </c>
      <c r="R673" s="176">
        <f>Q673*H673</f>
        <v>0</v>
      </c>
      <c r="S673" s="176">
        <v>3.0000000000000001E-3</v>
      </c>
      <c r="T673" s="177">
        <f>S673*H673</f>
        <v>1.548</v>
      </c>
      <c r="AR673" s="24" t="s">
        <v>220</v>
      </c>
      <c r="AT673" s="24" t="s">
        <v>130</v>
      </c>
      <c r="AU673" s="24" t="s">
        <v>85</v>
      </c>
      <c r="AY673" s="24" t="s">
        <v>129</v>
      </c>
      <c r="BE673" s="178">
        <f>IF(N673="základní",J673,0)</f>
        <v>0</v>
      </c>
      <c r="BF673" s="178">
        <f>IF(N673="snížená",J673,0)</f>
        <v>0</v>
      </c>
      <c r="BG673" s="178">
        <f>IF(N673="zákl. přenesená",J673,0)</f>
        <v>0</v>
      </c>
      <c r="BH673" s="178">
        <f>IF(N673="sníž. přenesená",J673,0)</f>
        <v>0</v>
      </c>
      <c r="BI673" s="178">
        <f>IF(N673="nulová",J673,0)</f>
        <v>0</v>
      </c>
      <c r="BJ673" s="24" t="s">
        <v>78</v>
      </c>
      <c r="BK673" s="178">
        <f>ROUND(I673*H673,2)</f>
        <v>0</v>
      </c>
      <c r="BL673" s="24" t="s">
        <v>220</v>
      </c>
      <c r="BM673" s="24" t="s">
        <v>848</v>
      </c>
    </row>
    <row r="674" spans="2:65" s="1" customFormat="1" ht="25.5" customHeight="1">
      <c r="B674" s="166"/>
      <c r="C674" s="167" t="s">
        <v>849</v>
      </c>
      <c r="D674" s="167" t="s">
        <v>130</v>
      </c>
      <c r="E674" s="168" t="s">
        <v>850</v>
      </c>
      <c r="F674" s="169" t="s">
        <v>851</v>
      </c>
      <c r="G674" s="170" t="s">
        <v>205</v>
      </c>
      <c r="H674" s="171">
        <v>5</v>
      </c>
      <c r="I674" s="172"/>
      <c r="J674" s="173">
        <f>ROUND(I674*H674,2)</f>
        <v>0</v>
      </c>
      <c r="K674" s="169" t="s">
        <v>142</v>
      </c>
      <c r="L674" s="41"/>
      <c r="M674" s="174" t="s">
        <v>5</v>
      </c>
      <c r="N674" s="175" t="s">
        <v>44</v>
      </c>
      <c r="O674" s="42"/>
      <c r="P674" s="176">
        <f>O674*H674</f>
        <v>0</v>
      </c>
      <c r="Q674" s="176">
        <v>0.1221</v>
      </c>
      <c r="R674" s="176">
        <f>Q674*H674</f>
        <v>0.61050000000000004</v>
      </c>
      <c r="S674" s="176">
        <v>0</v>
      </c>
      <c r="T674" s="177">
        <f>S674*H674</f>
        <v>0</v>
      </c>
      <c r="AR674" s="24" t="s">
        <v>220</v>
      </c>
      <c r="AT674" s="24" t="s">
        <v>130</v>
      </c>
      <c r="AU674" s="24" t="s">
        <v>85</v>
      </c>
      <c r="AY674" s="24" t="s">
        <v>129</v>
      </c>
      <c r="BE674" s="178">
        <f>IF(N674="základní",J674,0)</f>
        <v>0</v>
      </c>
      <c r="BF674" s="178">
        <f>IF(N674="snížená",J674,0)</f>
        <v>0</v>
      </c>
      <c r="BG674" s="178">
        <f>IF(N674="zákl. přenesená",J674,0)</f>
        <v>0</v>
      </c>
      <c r="BH674" s="178">
        <f>IF(N674="sníž. přenesená",J674,0)</f>
        <v>0</v>
      </c>
      <c r="BI674" s="178">
        <f>IF(N674="nulová",J674,0)</f>
        <v>0</v>
      </c>
      <c r="BJ674" s="24" t="s">
        <v>78</v>
      </c>
      <c r="BK674" s="178">
        <f>ROUND(I674*H674,2)</f>
        <v>0</v>
      </c>
      <c r="BL674" s="24" t="s">
        <v>220</v>
      </c>
      <c r="BM674" s="24" t="s">
        <v>852</v>
      </c>
    </row>
    <row r="675" spans="2:65" s="1" customFormat="1" ht="40.5">
      <c r="B675" s="41"/>
      <c r="D675" s="180" t="s">
        <v>144</v>
      </c>
      <c r="F675" s="205" t="s">
        <v>853</v>
      </c>
      <c r="I675" s="206"/>
      <c r="L675" s="41"/>
      <c r="M675" s="207"/>
      <c r="N675" s="42"/>
      <c r="O675" s="42"/>
      <c r="P675" s="42"/>
      <c r="Q675" s="42"/>
      <c r="R675" s="42"/>
      <c r="S675" s="42"/>
      <c r="T675" s="70"/>
      <c r="AT675" s="24" t="s">
        <v>144</v>
      </c>
      <c r="AU675" s="24" t="s">
        <v>85</v>
      </c>
    </row>
    <row r="676" spans="2:65" s="1" customFormat="1" ht="25.5" customHeight="1">
      <c r="B676" s="166"/>
      <c r="C676" s="167" t="s">
        <v>854</v>
      </c>
      <c r="D676" s="167" t="s">
        <v>130</v>
      </c>
      <c r="E676" s="168" t="s">
        <v>855</v>
      </c>
      <c r="F676" s="169" t="s">
        <v>856</v>
      </c>
      <c r="G676" s="170" t="s">
        <v>205</v>
      </c>
      <c r="H676" s="171">
        <v>25</v>
      </c>
      <c r="I676" s="172"/>
      <c r="J676" s="173">
        <f>ROUND(I676*H676,2)</f>
        <v>0</v>
      </c>
      <c r="K676" s="169" t="s">
        <v>142</v>
      </c>
      <c r="L676" s="41"/>
      <c r="M676" s="174" t="s">
        <v>5</v>
      </c>
      <c r="N676" s="175" t="s">
        <v>44</v>
      </c>
      <c r="O676" s="42"/>
      <c r="P676" s="176">
        <f>O676*H676</f>
        <v>0</v>
      </c>
      <c r="Q676" s="176">
        <v>6.7100000000000007E-2</v>
      </c>
      <c r="R676" s="176">
        <f>Q676*H676</f>
        <v>1.6775000000000002</v>
      </c>
      <c r="S676" s="176">
        <v>0</v>
      </c>
      <c r="T676" s="177">
        <f>S676*H676</f>
        <v>0</v>
      </c>
      <c r="AR676" s="24" t="s">
        <v>220</v>
      </c>
      <c r="AT676" s="24" t="s">
        <v>130</v>
      </c>
      <c r="AU676" s="24" t="s">
        <v>85</v>
      </c>
      <c r="AY676" s="24" t="s">
        <v>129</v>
      </c>
      <c r="BE676" s="178">
        <f>IF(N676="základní",J676,0)</f>
        <v>0</v>
      </c>
      <c r="BF676" s="178">
        <f>IF(N676="snížená",J676,0)</f>
        <v>0</v>
      </c>
      <c r="BG676" s="178">
        <f>IF(N676="zákl. přenesená",J676,0)</f>
        <v>0</v>
      </c>
      <c r="BH676" s="178">
        <f>IF(N676="sníž. přenesená",J676,0)</f>
        <v>0</v>
      </c>
      <c r="BI676" s="178">
        <f>IF(N676="nulová",J676,0)</f>
        <v>0</v>
      </c>
      <c r="BJ676" s="24" t="s">
        <v>78</v>
      </c>
      <c r="BK676" s="178">
        <f>ROUND(I676*H676,2)</f>
        <v>0</v>
      </c>
      <c r="BL676" s="24" t="s">
        <v>220</v>
      </c>
      <c r="BM676" s="24" t="s">
        <v>857</v>
      </c>
    </row>
    <row r="677" spans="2:65" s="1" customFormat="1" ht="40.5">
      <c r="B677" s="41"/>
      <c r="D677" s="180" t="s">
        <v>144</v>
      </c>
      <c r="F677" s="205" t="s">
        <v>853</v>
      </c>
      <c r="I677" s="206"/>
      <c r="L677" s="41"/>
      <c r="M677" s="207"/>
      <c r="N677" s="42"/>
      <c r="O677" s="42"/>
      <c r="P677" s="42"/>
      <c r="Q677" s="42"/>
      <c r="R677" s="42"/>
      <c r="S677" s="42"/>
      <c r="T677" s="70"/>
      <c r="AT677" s="24" t="s">
        <v>144</v>
      </c>
      <c r="AU677" s="24" t="s">
        <v>85</v>
      </c>
    </row>
    <row r="678" spans="2:65" s="1" customFormat="1" ht="25.5" customHeight="1">
      <c r="B678" s="166"/>
      <c r="C678" s="167" t="s">
        <v>858</v>
      </c>
      <c r="D678" s="167" t="s">
        <v>130</v>
      </c>
      <c r="E678" s="168" t="s">
        <v>859</v>
      </c>
      <c r="F678" s="169" t="s">
        <v>860</v>
      </c>
      <c r="G678" s="170" t="s">
        <v>154</v>
      </c>
      <c r="H678" s="171">
        <v>27.707999999999998</v>
      </c>
      <c r="I678" s="172"/>
      <c r="J678" s="173">
        <f>ROUND(I678*H678,2)</f>
        <v>0</v>
      </c>
      <c r="K678" s="169" t="s">
        <v>142</v>
      </c>
      <c r="L678" s="41"/>
      <c r="M678" s="174" t="s">
        <v>5</v>
      </c>
      <c r="N678" s="175" t="s">
        <v>44</v>
      </c>
      <c r="O678" s="42"/>
      <c r="P678" s="176">
        <f>O678*H678</f>
        <v>0</v>
      </c>
      <c r="Q678" s="176">
        <v>2.3369999999999998E-2</v>
      </c>
      <c r="R678" s="176">
        <f>Q678*H678</f>
        <v>0.64753595999999991</v>
      </c>
      <c r="S678" s="176">
        <v>0</v>
      </c>
      <c r="T678" s="177">
        <f>S678*H678</f>
        <v>0</v>
      </c>
      <c r="AR678" s="24" t="s">
        <v>220</v>
      </c>
      <c r="AT678" s="24" t="s">
        <v>130</v>
      </c>
      <c r="AU678" s="24" t="s">
        <v>85</v>
      </c>
      <c r="AY678" s="24" t="s">
        <v>129</v>
      </c>
      <c r="BE678" s="178">
        <f>IF(N678="základní",J678,0)</f>
        <v>0</v>
      </c>
      <c r="BF678" s="178">
        <f>IF(N678="snížená",J678,0)</f>
        <v>0</v>
      </c>
      <c r="BG678" s="178">
        <f>IF(N678="zákl. přenesená",J678,0)</f>
        <v>0</v>
      </c>
      <c r="BH678" s="178">
        <f>IF(N678="sníž. přenesená",J678,0)</f>
        <v>0</v>
      </c>
      <c r="BI678" s="178">
        <f>IF(N678="nulová",J678,0)</f>
        <v>0</v>
      </c>
      <c r="BJ678" s="24" t="s">
        <v>78</v>
      </c>
      <c r="BK678" s="178">
        <f>ROUND(I678*H678,2)</f>
        <v>0</v>
      </c>
      <c r="BL678" s="24" t="s">
        <v>220</v>
      </c>
      <c r="BM678" s="24" t="s">
        <v>861</v>
      </c>
    </row>
    <row r="679" spans="2:65" s="1" customFormat="1" ht="67.5">
      <c r="B679" s="41"/>
      <c r="D679" s="180" t="s">
        <v>144</v>
      </c>
      <c r="F679" s="205" t="s">
        <v>862</v>
      </c>
      <c r="I679" s="206"/>
      <c r="L679" s="41"/>
      <c r="M679" s="207"/>
      <c r="N679" s="42"/>
      <c r="O679" s="42"/>
      <c r="P679" s="42"/>
      <c r="Q679" s="42"/>
      <c r="R679" s="42"/>
      <c r="S679" s="42"/>
      <c r="T679" s="70"/>
      <c r="AT679" s="24" t="s">
        <v>144</v>
      </c>
      <c r="AU679" s="24" t="s">
        <v>85</v>
      </c>
    </row>
    <row r="680" spans="2:65" s="12" customFormat="1">
      <c r="B680" s="187"/>
      <c r="D680" s="180" t="s">
        <v>135</v>
      </c>
      <c r="E680" s="188" t="s">
        <v>5</v>
      </c>
      <c r="F680" s="189" t="s">
        <v>863</v>
      </c>
      <c r="H680" s="190">
        <v>12.9</v>
      </c>
      <c r="I680" s="191"/>
      <c r="L680" s="187"/>
      <c r="M680" s="192"/>
      <c r="N680" s="193"/>
      <c r="O680" s="193"/>
      <c r="P680" s="193"/>
      <c r="Q680" s="193"/>
      <c r="R680" s="193"/>
      <c r="S680" s="193"/>
      <c r="T680" s="194"/>
      <c r="AT680" s="188" t="s">
        <v>135</v>
      </c>
      <c r="AU680" s="188" t="s">
        <v>85</v>
      </c>
      <c r="AV680" s="12" t="s">
        <v>85</v>
      </c>
      <c r="AW680" s="12" t="s">
        <v>36</v>
      </c>
      <c r="AX680" s="12" t="s">
        <v>73</v>
      </c>
      <c r="AY680" s="188" t="s">
        <v>129</v>
      </c>
    </row>
    <row r="681" spans="2:65" s="12" customFormat="1">
      <c r="B681" s="187"/>
      <c r="D681" s="180" t="s">
        <v>135</v>
      </c>
      <c r="E681" s="188" t="s">
        <v>5</v>
      </c>
      <c r="F681" s="189" t="s">
        <v>864</v>
      </c>
      <c r="H681" s="190">
        <v>14.808</v>
      </c>
      <c r="I681" s="191"/>
      <c r="L681" s="187"/>
      <c r="M681" s="192"/>
      <c r="N681" s="193"/>
      <c r="O681" s="193"/>
      <c r="P681" s="193"/>
      <c r="Q681" s="193"/>
      <c r="R681" s="193"/>
      <c r="S681" s="193"/>
      <c r="T681" s="194"/>
      <c r="AT681" s="188" t="s">
        <v>135</v>
      </c>
      <c r="AU681" s="188" t="s">
        <v>85</v>
      </c>
      <c r="AV681" s="12" t="s">
        <v>85</v>
      </c>
      <c r="AW681" s="12" t="s">
        <v>36</v>
      </c>
      <c r="AX681" s="12" t="s">
        <v>73</v>
      </c>
      <c r="AY681" s="188" t="s">
        <v>129</v>
      </c>
    </row>
    <row r="682" spans="2:65" s="13" customFormat="1">
      <c r="B682" s="195"/>
      <c r="D682" s="180" t="s">
        <v>135</v>
      </c>
      <c r="E682" s="196" t="s">
        <v>5</v>
      </c>
      <c r="F682" s="197" t="s">
        <v>137</v>
      </c>
      <c r="H682" s="198">
        <v>27.707999999999998</v>
      </c>
      <c r="I682" s="199"/>
      <c r="L682" s="195"/>
      <c r="M682" s="200"/>
      <c r="N682" s="201"/>
      <c r="O682" s="201"/>
      <c r="P682" s="201"/>
      <c r="Q682" s="201"/>
      <c r="R682" s="201"/>
      <c r="S682" s="201"/>
      <c r="T682" s="202"/>
      <c r="AT682" s="196" t="s">
        <v>135</v>
      </c>
      <c r="AU682" s="196" t="s">
        <v>85</v>
      </c>
      <c r="AV682" s="13" t="s">
        <v>133</v>
      </c>
      <c r="AW682" s="13" t="s">
        <v>36</v>
      </c>
      <c r="AX682" s="13" t="s">
        <v>78</v>
      </c>
      <c r="AY682" s="196" t="s">
        <v>129</v>
      </c>
    </row>
    <row r="683" spans="2:65" s="1" customFormat="1" ht="25.5" customHeight="1">
      <c r="B683" s="166"/>
      <c r="C683" s="167" t="s">
        <v>865</v>
      </c>
      <c r="D683" s="167" t="s">
        <v>130</v>
      </c>
      <c r="E683" s="168" t="s">
        <v>866</v>
      </c>
      <c r="F683" s="169" t="s">
        <v>867</v>
      </c>
      <c r="G683" s="170" t="s">
        <v>174</v>
      </c>
      <c r="H683" s="171">
        <v>2.5</v>
      </c>
      <c r="I683" s="172"/>
      <c r="J683" s="173">
        <f>ROUND(I683*H683,2)</f>
        <v>0</v>
      </c>
      <c r="K683" s="169" t="s">
        <v>142</v>
      </c>
      <c r="L683" s="41"/>
      <c r="M683" s="174" t="s">
        <v>5</v>
      </c>
      <c r="N683" s="175" t="s">
        <v>44</v>
      </c>
      <c r="O683" s="42"/>
      <c r="P683" s="176">
        <f>O683*H683</f>
        <v>0</v>
      </c>
      <c r="Q683" s="176">
        <v>1.4800000000000001E-2</v>
      </c>
      <c r="R683" s="176">
        <f>Q683*H683</f>
        <v>3.7000000000000005E-2</v>
      </c>
      <c r="S683" s="176">
        <v>0</v>
      </c>
      <c r="T683" s="177">
        <f>S683*H683</f>
        <v>0</v>
      </c>
      <c r="AR683" s="24" t="s">
        <v>220</v>
      </c>
      <c r="AT683" s="24" t="s">
        <v>130</v>
      </c>
      <c r="AU683" s="24" t="s">
        <v>85</v>
      </c>
      <c r="AY683" s="24" t="s">
        <v>129</v>
      </c>
      <c r="BE683" s="178">
        <f>IF(N683="základní",J683,0)</f>
        <v>0</v>
      </c>
      <c r="BF683" s="178">
        <f>IF(N683="snížená",J683,0)</f>
        <v>0</v>
      </c>
      <c r="BG683" s="178">
        <f>IF(N683="zákl. přenesená",J683,0)</f>
        <v>0</v>
      </c>
      <c r="BH683" s="178">
        <f>IF(N683="sníž. přenesená",J683,0)</f>
        <v>0</v>
      </c>
      <c r="BI683" s="178">
        <f>IF(N683="nulová",J683,0)</f>
        <v>0</v>
      </c>
      <c r="BJ683" s="24" t="s">
        <v>78</v>
      </c>
      <c r="BK683" s="178">
        <f>ROUND(I683*H683,2)</f>
        <v>0</v>
      </c>
      <c r="BL683" s="24" t="s">
        <v>220</v>
      </c>
      <c r="BM683" s="24" t="s">
        <v>868</v>
      </c>
    </row>
    <row r="684" spans="2:65" s="1" customFormat="1" ht="162">
      <c r="B684" s="41"/>
      <c r="D684" s="180" t="s">
        <v>144</v>
      </c>
      <c r="F684" s="205" t="s">
        <v>869</v>
      </c>
      <c r="I684" s="206"/>
      <c r="L684" s="41"/>
      <c r="M684" s="207"/>
      <c r="N684" s="42"/>
      <c r="O684" s="42"/>
      <c r="P684" s="42"/>
      <c r="Q684" s="42"/>
      <c r="R684" s="42"/>
      <c r="S684" s="42"/>
      <c r="T684" s="70"/>
      <c r="AT684" s="24" t="s">
        <v>144</v>
      </c>
      <c r="AU684" s="24" t="s">
        <v>85</v>
      </c>
    </row>
    <row r="685" spans="2:65" s="11" customFormat="1">
      <c r="B685" s="179"/>
      <c r="D685" s="180" t="s">
        <v>135</v>
      </c>
      <c r="E685" s="181" t="s">
        <v>5</v>
      </c>
      <c r="F685" s="182" t="s">
        <v>870</v>
      </c>
      <c r="H685" s="181" t="s">
        <v>5</v>
      </c>
      <c r="I685" s="183"/>
      <c r="L685" s="179"/>
      <c r="M685" s="184"/>
      <c r="N685" s="185"/>
      <c r="O685" s="185"/>
      <c r="P685" s="185"/>
      <c r="Q685" s="185"/>
      <c r="R685" s="185"/>
      <c r="S685" s="185"/>
      <c r="T685" s="186"/>
      <c r="AT685" s="181" t="s">
        <v>135</v>
      </c>
      <c r="AU685" s="181" t="s">
        <v>85</v>
      </c>
      <c r="AV685" s="11" t="s">
        <v>78</v>
      </c>
      <c r="AW685" s="11" t="s">
        <v>36</v>
      </c>
      <c r="AX685" s="11" t="s">
        <v>73</v>
      </c>
      <c r="AY685" s="181" t="s">
        <v>129</v>
      </c>
    </row>
    <row r="686" spans="2:65" s="12" customFormat="1">
      <c r="B686" s="187"/>
      <c r="D686" s="180" t="s">
        <v>135</v>
      </c>
      <c r="E686" s="188" t="s">
        <v>5</v>
      </c>
      <c r="F686" s="189" t="s">
        <v>871</v>
      </c>
      <c r="H686" s="190">
        <v>2.5</v>
      </c>
      <c r="I686" s="191"/>
      <c r="L686" s="187"/>
      <c r="M686" s="192"/>
      <c r="N686" s="193"/>
      <c r="O686" s="193"/>
      <c r="P686" s="193"/>
      <c r="Q686" s="193"/>
      <c r="R686" s="193"/>
      <c r="S686" s="193"/>
      <c r="T686" s="194"/>
      <c r="AT686" s="188" t="s">
        <v>135</v>
      </c>
      <c r="AU686" s="188" t="s">
        <v>85</v>
      </c>
      <c r="AV686" s="12" t="s">
        <v>85</v>
      </c>
      <c r="AW686" s="12" t="s">
        <v>36</v>
      </c>
      <c r="AX686" s="12" t="s">
        <v>73</v>
      </c>
      <c r="AY686" s="188" t="s">
        <v>129</v>
      </c>
    </row>
    <row r="687" spans="2:65" s="13" customFormat="1">
      <c r="B687" s="195"/>
      <c r="D687" s="180" t="s">
        <v>135</v>
      </c>
      <c r="E687" s="196" t="s">
        <v>5</v>
      </c>
      <c r="F687" s="197" t="s">
        <v>137</v>
      </c>
      <c r="H687" s="198">
        <v>2.5</v>
      </c>
      <c r="I687" s="199"/>
      <c r="L687" s="195"/>
      <c r="M687" s="200"/>
      <c r="N687" s="201"/>
      <c r="O687" s="201"/>
      <c r="P687" s="201"/>
      <c r="Q687" s="201"/>
      <c r="R687" s="201"/>
      <c r="S687" s="201"/>
      <c r="T687" s="202"/>
      <c r="AT687" s="196" t="s">
        <v>135</v>
      </c>
      <c r="AU687" s="196" t="s">
        <v>85</v>
      </c>
      <c r="AV687" s="13" t="s">
        <v>133</v>
      </c>
      <c r="AW687" s="13" t="s">
        <v>36</v>
      </c>
      <c r="AX687" s="13" t="s">
        <v>78</v>
      </c>
      <c r="AY687" s="196" t="s">
        <v>129</v>
      </c>
    </row>
    <row r="688" spans="2:65" s="1" customFormat="1" ht="16.5" customHeight="1">
      <c r="B688" s="166"/>
      <c r="C688" s="167" t="s">
        <v>872</v>
      </c>
      <c r="D688" s="167" t="s">
        <v>130</v>
      </c>
      <c r="E688" s="168" t="s">
        <v>873</v>
      </c>
      <c r="F688" s="169" t="s">
        <v>874</v>
      </c>
      <c r="G688" s="170" t="s">
        <v>254</v>
      </c>
      <c r="H688" s="171">
        <v>1</v>
      </c>
      <c r="I688" s="172"/>
      <c r="J688" s="173">
        <f>ROUND(I688*H688,2)</f>
        <v>0</v>
      </c>
      <c r="K688" s="169" t="s">
        <v>5</v>
      </c>
      <c r="L688" s="41"/>
      <c r="M688" s="174" t="s">
        <v>5</v>
      </c>
      <c r="N688" s="175" t="s">
        <v>44</v>
      </c>
      <c r="O688" s="42"/>
      <c r="P688" s="176">
        <f>O688*H688</f>
        <v>0</v>
      </c>
      <c r="Q688" s="176">
        <v>1.4800000000000001E-2</v>
      </c>
      <c r="R688" s="176">
        <f>Q688*H688</f>
        <v>1.4800000000000001E-2</v>
      </c>
      <c r="S688" s="176">
        <v>0</v>
      </c>
      <c r="T688" s="177">
        <f>S688*H688</f>
        <v>0</v>
      </c>
      <c r="AR688" s="24" t="s">
        <v>220</v>
      </c>
      <c r="AT688" s="24" t="s">
        <v>130</v>
      </c>
      <c r="AU688" s="24" t="s">
        <v>85</v>
      </c>
      <c r="AY688" s="24" t="s">
        <v>129</v>
      </c>
      <c r="BE688" s="178">
        <f>IF(N688="základní",J688,0)</f>
        <v>0</v>
      </c>
      <c r="BF688" s="178">
        <f>IF(N688="snížená",J688,0)</f>
        <v>0</v>
      </c>
      <c r="BG688" s="178">
        <f>IF(N688="zákl. přenesená",J688,0)</f>
        <v>0</v>
      </c>
      <c r="BH688" s="178">
        <f>IF(N688="sníž. přenesená",J688,0)</f>
        <v>0</v>
      </c>
      <c r="BI688" s="178">
        <f>IF(N688="nulová",J688,0)</f>
        <v>0</v>
      </c>
      <c r="BJ688" s="24" t="s">
        <v>78</v>
      </c>
      <c r="BK688" s="178">
        <f>ROUND(I688*H688,2)</f>
        <v>0</v>
      </c>
      <c r="BL688" s="24" t="s">
        <v>220</v>
      </c>
      <c r="BM688" s="24" t="s">
        <v>875</v>
      </c>
    </row>
    <row r="689" spans="2:65" s="1" customFormat="1" ht="162">
      <c r="B689" s="41"/>
      <c r="D689" s="180" t="s">
        <v>144</v>
      </c>
      <c r="F689" s="205" t="s">
        <v>869</v>
      </c>
      <c r="I689" s="206"/>
      <c r="L689" s="41"/>
      <c r="M689" s="207"/>
      <c r="N689" s="42"/>
      <c r="O689" s="42"/>
      <c r="P689" s="42"/>
      <c r="Q689" s="42"/>
      <c r="R689" s="42"/>
      <c r="S689" s="42"/>
      <c r="T689" s="70"/>
      <c r="AT689" s="24" t="s">
        <v>144</v>
      </c>
      <c r="AU689" s="24" t="s">
        <v>85</v>
      </c>
    </row>
    <row r="690" spans="2:65" s="1" customFormat="1" ht="38.25" customHeight="1">
      <c r="B690" s="166"/>
      <c r="C690" s="167" t="s">
        <v>876</v>
      </c>
      <c r="D690" s="167" t="s">
        <v>130</v>
      </c>
      <c r="E690" s="168" t="s">
        <v>877</v>
      </c>
      <c r="F690" s="169" t="s">
        <v>878</v>
      </c>
      <c r="G690" s="170" t="s">
        <v>346</v>
      </c>
      <c r="H690" s="218"/>
      <c r="I690" s="172"/>
      <c r="J690" s="173">
        <f>ROUND(I690*H690,2)</f>
        <v>0</v>
      </c>
      <c r="K690" s="169" t="s">
        <v>142</v>
      </c>
      <c r="L690" s="41"/>
      <c r="M690" s="174" t="s">
        <v>5</v>
      </c>
      <c r="N690" s="175" t="s">
        <v>44</v>
      </c>
      <c r="O690" s="42"/>
      <c r="P690" s="176">
        <f>O690*H690</f>
        <v>0</v>
      </c>
      <c r="Q690" s="176">
        <v>0</v>
      </c>
      <c r="R690" s="176">
        <f>Q690*H690</f>
        <v>0</v>
      </c>
      <c r="S690" s="176">
        <v>0</v>
      </c>
      <c r="T690" s="177">
        <f>S690*H690</f>
        <v>0</v>
      </c>
      <c r="AR690" s="24" t="s">
        <v>220</v>
      </c>
      <c r="AT690" s="24" t="s">
        <v>130</v>
      </c>
      <c r="AU690" s="24" t="s">
        <v>85</v>
      </c>
      <c r="AY690" s="24" t="s">
        <v>129</v>
      </c>
      <c r="BE690" s="178">
        <f>IF(N690="základní",J690,0)</f>
        <v>0</v>
      </c>
      <c r="BF690" s="178">
        <f>IF(N690="snížená",J690,0)</f>
        <v>0</v>
      </c>
      <c r="BG690" s="178">
        <f>IF(N690="zákl. přenesená",J690,0)</f>
        <v>0</v>
      </c>
      <c r="BH690" s="178">
        <f>IF(N690="sníž. přenesená",J690,0)</f>
        <v>0</v>
      </c>
      <c r="BI690" s="178">
        <f>IF(N690="nulová",J690,0)</f>
        <v>0</v>
      </c>
      <c r="BJ690" s="24" t="s">
        <v>78</v>
      </c>
      <c r="BK690" s="178">
        <f>ROUND(I690*H690,2)</f>
        <v>0</v>
      </c>
      <c r="BL690" s="24" t="s">
        <v>220</v>
      </c>
      <c r="BM690" s="24" t="s">
        <v>879</v>
      </c>
    </row>
    <row r="691" spans="2:65" s="1" customFormat="1" ht="121.5">
      <c r="B691" s="41"/>
      <c r="D691" s="180" t="s">
        <v>144</v>
      </c>
      <c r="F691" s="205" t="s">
        <v>486</v>
      </c>
      <c r="I691" s="206"/>
      <c r="L691" s="41"/>
      <c r="M691" s="207"/>
      <c r="N691" s="42"/>
      <c r="O691" s="42"/>
      <c r="P691" s="42"/>
      <c r="Q691" s="42"/>
      <c r="R691" s="42"/>
      <c r="S691" s="42"/>
      <c r="T691" s="70"/>
      <c r="AT691" s="24" t="s">
        <v>144</v>
      </c>
      <c r="AU691" s="24" t="s">
        <v>85</v>
      </c>
    </row>
    <row r="692" spans="2:65" s="10" customFormat="1" ht="29.85" customHeight="1">
      <c r="B692" s="155"/>
      <c r="D692" s="156" t="s">
        <v>72</v>
      </c>
      <c r="E692" s="203" t="s">
        <v>880</v>
      </c>
      <c r="F692" s="203" t="s">
        <v>881</v>
      </c>
      <c r="I692" s="158"/>
      <c r="J692" s="204">
        <f>BK692</f>
        <v>0</v>
      </c>
      <c r="L692" s="155"/>
      <c r="M692" s="160"/>
      <c r="N692" s="161"/>
      <c r="O692" s="161"/>
      <c r="P692" s="162">
        <f>SUM(P693:P781)</f>
        <v>0</v>
      </c>
      <c r="Q692" s="161"/>
      <c r="R692" s="162">
        <f>SUM(R693:R781)</f>
        <v>1.4250467299999996</v>
      </c>
      <c r="S692" s="161"/>
      <c r="T692" s="163">
        <f>SUM(T693:T781)</f>
        <v>1.3832753600000003</v>
      </c>
      <c r="AR692" s="156" t="s">
        <v>85</v>
      </c>
      <c r="AT692" s="164" t="s">
        <v>72</v>
      </c>
      <c r="AU692" s="164" t="s">
        <v>78</v>
      </c>
      <c r="AY692" s="156" t="s">
        <v>129</v>
      </c>
      <c r="BK692" s="165">
        <f>SUM(BK693:BK781)</f>
        <v>0</v>
      </c>
    </row>
    <row r="693" spans="2:65" s="1" customFormat="1" ht="16.5" customHeight="1">
      <c r="B693" s="166"/>
      <c r="C693" s="167" t="s">
        <v>882</v>
      </c>
      <c r="D693" s="167" t="s">
        <v>130</v>
      </c>
      <c r="E693" s="168" t="s">
        <v>883</v>
      </c>
      <c r="F693" s="169" t="s">
        <v>884</v>
      </c>
      <c r="G693" s="170" t="s">
        <v>174</v>
      </c>
      <c r="H693" s="171">
        <v>43</v>
      </c>
      <c r="I693" s="172"/>
      <c r="J693" s="173">
        <f>ROUND(I693*H693,2)</f>
        <v>0</v>
      </c>
      <c r="K693" s="169" t="s">
        <v>142</v>
      </c>
      <c r="L693" s="41"/>
      <c r="M693" s="174" t="s">
        <v>5</v>
      </c>
      <c r="N693" s="175" t="s">
        <v>44</v>
      </c>
      <c r="O693" s="42"/>
      <c r="P693" s="176">
        <f>O693*H693</f>
        <v>0</v>
      </c>
      <c r="Q693" s="176">
        <v>0</v>
      </c>
      <c r="R693" s="176">
        <f>Q693*H693</f>
        <v>0</v>
      </c>
      <c r="S693" s="176">
        <v>5.7099999999999998E-3</v>
      </c>
      <c r="T693" s="177">
        <f>S693*H693</f>
        <v>0.24553</v>
      </c>
      <c r="AR693" s="24" t="s">
        <v>220</v>
      </c>
      <c r="AT693" s="24" t="s">
        <v>130</v>
      </c>
      <c r="AU693" s="24" t="s">
        <v>85</v>
      </c>
      <c r="AY693" s="24" t="s">
        <v>129</v>
      </c>
      <c r="BE693" s="178">
        <f>IF(N693="základní",J693,0)</f>
        <v>0</v>
      </c>
      <c r="BF693" s="178">
        <f>IF(N693="snížená",J693,0)</f>
        <v>0</v>
      </c>
      <c r="BG693" s="178">
        <f>IF(N693="zákl. přenesená",J693,0)</f>
        <v>0</v>
      </c>
      <c r="BH693" s="178">
        <f>IF(N693="sníž. přenesená",J693,0)</f>
        <v>0</v>
      </c>
      <c r="BI693" s="178">
        <f>IF(N693="nulová",J693,0)</f>
        <v>0</v>
      </c>
      <c r="BJ693" s="24" t="s">
        <v>78</v>
      </c>
      <c r="BK693" s="178">
        <f>ROUND(I693*H693,2)</f>
        <v>0</v>
      </c>
      <c r="BL693" s="24" t="s">
        <v>220</v>
      </c>
      <c r="BM693" s="24" t="s">
        <v>885</v>
      </c>
    </row>
    <row r="694" spans="2:65" s="12" customFormat="1">
      <c r="B694" s="187"/>
      <c r="D694" s="180" t="s">
        <v>135</v>
      </c>
      <c r="E694" s="188" t="s">
        <v>5</v>
      </c>
      <c r="F694" s="189" t="s">
        <v>886</v>
      </c>
      <c r="H694" s="190">
        <v>43</v>
      </c>
      <c r="I694" s="191"/>
      <c r="L694" s="187"/>
      <c r="M694" s="192"/>
      <c r="N694" s="193"/>
      <c r="O694" s="193"/>
      <c r="P694" s="193"/>
      <c r="Q694" s="193"/>
      <c r="R694" s="193"/>
      <c r="S694" s="193"/>
      <c r="T694" s="194"/>
      <c r="AT694" s="188" t="s">
        <v>135</v>
      </c>
      <c r="AU694" s="188" t="s">
        <v>85</v>
      </c>
      <c r="AV694" s="12" t="s">
        <v>85</v>
      </c>
      <c r="AW694" s="12" t="s">
        <v>36</v>
      </c>
      <c r="AX694" s="12" t="s">
        <v>78</v>
      </c>
      <c r="AY694" s="188" t="s">
        <v>129</v>
      </c>
    </row>
    <row r="695" spans="2:65" s="1" customFormat="1" ht="25.5" customHeight="1">
      <c r="B695" s="166"/>
      <c r="C695" s="167" t="s">
        <v>887</v>
      </c>
      <c r="D695" s="167" t="s">
        <v>130</v>
      </c>
      <c r="E695" s="168" t="s">
        <v>888</v>
      </c>
      <c r="F695" s="169" t="s">
        <v>889</v>
      </c>
      <c r="G695" s="170" t="s">
        <v>141</v>
      </c>
      <c r="H695" s="171">
        <v>22</v>
      </c>
      <c r="I695" s="172"/>
      <c r="J695" s="173">
        <f>ROUND(I695*H695,2)</f>
        <v>0</v>
      </c>
      <c r="K695" s="169" t="s">
        <v>142</v>
      </c>
      <c r="L695" s="41"/>
      <c r="M695" s="174" t="s">
        <v>5</v>
      </c>
      <c r="N695" s="175" t="s">
        <v>44</v>
      </c>
      <c r="O695" s="42"/>
      <c r="P695" s="176">
        <f>O695*H695</f>
        <v>0</v>
      </c>
      <c r="Q695" s="176">
        <v>0</v>
      </c>
      <c r="R695" s="176">
        <f>Q695*H695</f>
        <v>0</v>
      </c>
      <c r="S695" s="176">
        <v>3.3800000000000002E-3</v>
      </c>
      <c r="T695" s="177">
        <f>S695*H695</f>
        <v>7.4360000000000009E-2</v>
      </c>
      <c r="AR695" s="24" t="s">
        <v>220</v>
      </c>
      <c r="AT695" s="24" t="s">
        <v>130</v>
      </c>
      <c r="AU695" s="24" t="s">
        <v>85</v>
      </c>
      <c r="AY695" s="24" t="s">
        <v>129</v>
      </c>
      <c r="BE695" s="178">
        <f>IF(N695="základní",J695,0)</f>
        <v>0</v>
      </c>
      <c r="BF695" s="178">
        <f>IF(N695="snížená",J695,0)</f>
        <v>0</v>
      </c>
      <c r="BG695" s="178">
        <f>IF(N695="zákl. přenesená",J695,0)</f>
        <v>0</v>
      </c>
      <c r="BH695" s="178">
        <f>IF(N695="sníž. přenesená",J695,0)</f>
        <v>0</v>
      </c>
      <c r="BI695" s="178">
        <f>IF(N695="nulová",J695,0)</f>
        <v>0</v>
      </c>
      <c r="BJ695" s="24" t="s">
        <v>78</v>
      </c>
      <c r="BK695" s="178">
        <f>ROUND(I695*H695,2)</f>
        <v>0</v>
      </c>
      <c r="BL695" s="24" t="s">
        <v>220</v>
      </c>
      <c r="BM695" s="24" t="s">
        <v>890</v>
      </c>
    </row>
    <row r="696" spans="2:65" s="12" customFormat="1">
      <c r="B696" s="187"/>
      <c r="D696" s="180" t="s">
        <v>135</v>
      </c>
      <c r="E696" s="188" t="s">
        <v>5</v>
      </c>
      <c r="F696" s="189" t="s">
        <v>891</v>
      </c>
      <c r="H696" s="190">
        <v>22</v>
      </c>
      <c r="I696" s="191"/>
      <c r="L696" s="187"/>
      <c r="M696" s="192"/>
      <c r="N696" s="193"/>
      <c r="O696" s="193"/>
      <c r="P696" s="193"/>
      <c r="Q696" s="193"/>
      <c r="R696" s="193"/>
      <c r="S696" s="193"/>
      <c r="T696" s="194"/>
      <c r="AT696" s="188" t="s">
        <v>135</v>
      </c>
      <c r="AU696" s="188" t="s">
        <v>85</v>
      </c>
      <c r="AV696" s="12" t="s">
        <v>85</v>
      </c>
      <c r="AW696" s="12" t="s">
        <v>36</v>
      </c>
      <c r="AX696" s="12" t="s">
        <v>78</v>
      </c>
      <c r="AY696" s="188" t="s">
        <v>129</v>
      </c>
    </row>
    <row r="697" spans="2:65" s="1" customFormat="1" ht="16.5" customHeight="1">
      <c r="B697" s="166"/>
      <c r="C697" s="167" t="s">
        <v>892</v>
      </c>
      <c r="D697" s="167" t="s">
        <v>130</v>
      </c>
      <c r="E697" s="168" t="s">
        <v>893</v>
      </c>
      <c r="F697" s="169" t="s">
        <v>894</v>
      </c>
      <c r="G697" s="170" t="s">
        <v>141</v>
      </c>
      <c r="H697" s="171">
        <v>21</v>
      </c>
      <c r="I697" s="172"/>
      <c r="J697" s="173">
        <f>ROUND(I697*H697,2)</f>
        <v>0</v>
      </c>
      <c r="K697" s="169" t="s">
        <v>142</v>
      </c>
      <c r="L697" s="41"/>
      <c r="M697" s="174" t="s">
        <v>5</v>
      </c>
      <c r="N697" s="175" t="s">
        <v>44</v>
      </c>
      <c r="O697" s="42"/>
      <c r="P697" s="176">
        <f>O697*H697</f>
        <v>0</v>
      </c>
      <c r="Q697" s="176">
        <v>0</v>
      </c>
      <c r="R697" s="176">
        <f>Q697*H697</f>
        <v>0</v>
      </c>
      <c r="S697" s="176">
        <v>3.48E-3</v>
      </c>
      <c r="T697" s="177">
        <f>S697*H697</f>
        <v>7.3080000000000006E-2</v>
      </c>
      <c r="AR697" s="24" t="s">
        <v>220</v>
      </c>
      <c r="AT697" s="24" t="s">
        <v>130</v>
      </c>
      <c r="AU697" s="24" t="s">
        <v>85</v>
      </c>
      <c r="AY697" s="24" t="s">
        <v>129</v>
      </c>
      <c r="BE697" s="178">
        <f>IF(N697="základní",J697,0)</f>
        <v>0</v>
      </c>
      <c r="BF697" s="178">
        <f>IF(N697="snížená",J697,0)</f>
        <v>0</v>
      </c>
      <c r="BG697" s="178">
        <f>IF(N697="zákl. přenesená",J697,0)</f>
        <v>0</v>
      </c>
      <c r="BH697" s="178">
        <f>IF(N697="sníž. přenesená",J697,0)</f>
        <v>0</v>
      </c>
      <c r="BI697" s="178">
        <f>IF(N697="nulová",J697,0)</f>
        <v>0</v>
      </c>
      <c r="BJ697" s="24" t="s">
        <v>78</v>
      </c>
      <c r="BK697" s="178">
        <f>ROUND(I697*H697,2)</f>
        <v>0</v>
      </c>
      <c r="BL697" s="24" t="s">
        <v>220</v>
      </c>
      <c r="BM697" s="24" t="s">
        <v>895</v>
      </c>
    </row>
    <row r="698" spans="2:65" s="12" customFormat="1">
      <c r="B698" s="187"/>
      <c r="D698" s="180" t="s">
        <v>135</v>
      </c>
      <c r="E698" s="188" t="s">
        <v>5</v>
      </c>
      <c r="F698" s="189" t="s">
        <v>896</v>
      </c>
      <c r="H698" s="190">
        <v>21</v>
      </c>
      <c r="I698" s="191"/>
      <c r="L698" s="187"/>
      <c r="M698" s="192"/>
      <c r="N698" s="193"/>
      <c r="O698" s="193"/>
      <c r="P698" s="193"/>
      <c r="Q698" s="193"/>
      <c r="R698" s="193"/>
      <c r="S698" s="193"/>
      <c r="T698" s="194"/>
      <c r="AT698" s="188" t="s">
        <v>135</v>
      </c>
      <c r="AU698" s="188" t="s">
        <v>85</v>
      </c>
      <c r="AV698" s="12" t="s">
        <v>85</v>
      </c>
      <c r="AW698" s="12" t="s">
        <v>36</v>
      </c>
      <c r="AX698" s="12" t="s">
        <v>78</v>
      </c>
      <c r="AY698" s="188" t="s">
        <v>129</v>
      </c>
    </row>
    <row r="699" spans="2:65" s="1" customFormat="1" ht="25.5" customHeight="1">
      <c r="B699" s="166"/>
      <c r="C699" s="167" t="s">
        <v>897</v>
      </c>
      <c r="D699" s="167" t="s">
        <v>130</v>
      </c>
      <c r="E699" s="168" t="s">
        <v>898</v>
      </c>
      <c r="F699" s="169" t="s">
        <v>899</v>
      </c>
      <c r="G699" s="170" t="s">
        <v>141</v>
      </c>
      <c r="H699" s="171">
        <v>30.7</v>
      </c>
      <c r="I699" s="172"/>
      <c r="J699" s="173">
        <f>ROUND(I699*H699,2)</f>
        <v>0</v>
      </c>
      <c r="K699" s="169" t="s">
        <v>142</v>
      </c>
      <c r="L699" s="41"/>
      <c r="M699" s="174" t="s">
        <v>5</v>
      </c>
      <c r="N699" s="175" t="s">
        <v>44</v>
      </c>
      <c r="O699" s="42"/>
      <c r="P699" s="176">
        <f>O699*H699</f>
        <v>0</v>
      </c>
      <c r="Q699" s="176">
        <v>0</v>
      </c>
      <c r="R699" s="176">
        <f>Q699*H699</f>
        <v>0</v>
      </c>
      <c r="S699" s="176">
        <v>1.7700000000000001E-3</v>
      </c>
      <c r="T699" s="177">
        <f>S699*H699</f>
        <v>5.4338999999999998E-2</v>
      </c>
      <c r="AR699" s="24" t="s">
        <v>220</v>
      </c>
      <c r="AT699" s="24" t="s">
        <v>130</v>
      </c>
      <c r="AU699" s="24" t="s">
        <v>85</v>
      </c>
      <c r="AY699" s="24" t="s">
        <v>129</v>
      </c>
      <c r="BE699" s="178">
        <f>IF(N699="základní",J699,0)</f>
        <v>0</v>
      </c>
      <c r="BF699" s="178">
        <f>IF(N699="snížená",J699,0)</f>
        <v>0</v>
      </c>
      <c r="BG699" s="178">
        <f>IF(N699="zákl. přenesená",J699,0)</f>
        <v>0</v>
      </c>
      <c r="BH699" s="178">
        <f>IF(N699="sníž. přenesená",J699,0)</f>
        <v>0</v>
      </c>
      <c r="BI699" s="178">
        <f>IF(N699="nulová",J699,0)</f>
        <v>0</v>
      </c>
      <c r="BJ699" s="24" t="s">
        <v>78</v>
      </c>
      <c r="BK699" s="178">
        <f>ROUND(I699*H699,2)</f>
        <v>0</v>
      </c>
      <c r="BL699" s="24" t="s">
        <v>220</v>
      </c>
      <c r="BM699" s="24" t="s">
        <v>900</v>
      </c>
    </row>
    <row r="700" spans="2:65" s="12" customFormat="1">
      <c r="B700" s="187"/>
      <c r="D700" s="180" t="s">
        <v>135</v>
      </c>
      <c r="E700" s="188" t="s">
        <v>5</v>
      </c>
      <c r="F700" s="189" t="s">
        <v>901</v>
      </c>
      <c r="H700" s="190">
        <v>30.7</v>
      </c>
      <c r="I700" s="191"/>
      <c r="L700" s="187"/>
      <c r="M700" s="192"/>
      <c r="N700" s="193"/>
      <c r="O700" s="193"/>
      <c r="P700" s="193"/>
      <c r="Q700" s="193"/>
      <c r="R700" s="193"/>
      <c r="S700" s="193"/>
      <c r="T700" s="194"/>
      <c r="AT700" s="188" t="s">
        <v>135</v>
      </c>
      <c r="AU700" s="188" t="s">
        <v>85</v>
      </c>
      <c r="AV700" s="12" t="s">
        <v>85</v>
      </c>
      <c r="AW700" s="12" t="s">
        <v>36</v>
      </c>
      <c r="AX700" s="12" t="s">
        <v>78</v>
      </c>
      <c r="AY700" s="188" t="s">
        <v>129</v>
      </c>
    </row>
    <row r="701" spans="2:65" s="1" customFormat="1" ht="16.5" customHeight="1">
      <c r="B701" s="166"/>
      <c r="C701" s="167" t="s">
        <v>902</v>
      </c>
      <c r="D701" s="167" t="s">
        <v>130</v>
      </c>
      <c r="E701" s="168" t="s">
        <v>903</v>
      </c>
      <c r="F701" s="169" t="s">
        <v>904</v>
      </c>
      <c r="G701" s="170" t="s">
        <v>205</v>
      </c>
      <c r="H701" s="171">
        <v>11</v>
      </c>
      <c r="I701" s="172"/>
      <c r="J701" s="173">
        <f>ROUND(I701*H701,2)</f>
        <v>0</v>
      </c>
      <c r="K701" s="169" t="s">
        <v>142</v>
      </c>
      <c r="L701" s="41"/>
      <c r="M701" s="174" t="s">
        <v>5</v>
      </c>
      <c r="N701" s="175" t="s">
        <v>44</v>
      </c>
      <c r="O701" s="42"/>
      <c r="P701" s="176">
        <f>O701*H701</f>
        <v>0</v>
      </c>
      <c r="Q701" s="176">
        <v>0</v>
      </c>
      <c r="R701" s="176">
        <f>Q701*H701</f>
        <v>0</v>
      </c>
      <c r="S701" s="176">
        <v>9.0600000000000003E-3</v>
      </c>
      <c r="T701" s="177">
        <f>S701*H701</f>
        <v>9.9659999999999999E-2</v>
      </c>
      <c r="AR701" s="24" t="s">
        <v>220</v>
      </c>
      <c r="AT701" s="24" t="s">
        <v>130</v>
      </c>
      <c r="AU701" s="24" t="s">
        <v>85</v>
      </c>
      <c r="AY701" s="24" t="s">
        <v>129</v>
      </c>
      <c r="BE701" s="178">
        <f>IF(N701="základní",J701,0)</f>
        <v>0</v>
      </c>
      <c r="BF701" s="178">
        <f>IF(N701="snížená",J701,0)</f>
        <v>0</v>
      </c>
      <c r="BG701" s="178">
        <f>IF(N701="zákl. přenesená",J701,0)</f>
        <v>0</v>
      </c>
      <c r="BH701" s="178">
        <f>IF(N701="sníž. přenesená",J701,0)</f>
        <v>0</v>
      </c>
      <c r="BI701" s="178">
        <f>IF(N701="nulová",J701,0)</f>
        <v>0</v>
      </c>
      <c r="BJ701" s="24" t="s">
        <v>78</v>
      </c>
      <c r="BK701" s="178">
        <f>ROUND(I701*H701,2)</f>
        <v>0</v>
      </c>
      <c r="BL701" s="24" t="s">
        <v>220</v>
      </c>
      <c r="BM701" s="24" t="s">
        <v>905</v>
      </c>
    </row>
    <row r="702" spans="2:65" s="1" customFormat="1" ht="25.5" customHeight="1">
      <c r="B702" s="166"/>
      <c r="C702" s="167" t="s">
        <v>906</v>
      </c>
      <c r="D702" s="167" t="s">
        <v>130</v>
      </c>
      <c r="E702" s="168" t="s">
        <v>907</v>
      </c>
      <c r="F702" s="169" t="s">
        <v>908</v>
      </c>
      <c r="G702" s="170" t="s">
        <v>141</v>
      </c>
      <c r="H702" s="171">
        <v>43</v>
      </c>
      <c r="I702" s="172"/>
      <c r="J702" s="173">
        <f>ROUND(I702*H702,2)</f>
        <v>0</v>
      </c>
      <c r="K702" s="169" t="s">
        <v>142</v>
      </c>
      <c r="L702" s="41"/>
      <c r="M702" s="174" t="s">
        <v>5</v>
      </c>
      <c r="N702" s="175" t="s">
        <v>44</v>
      </c>
      <c r="O702" s="42"/>
      <c r="P702" s="176">
        <f>O702*H702</f>
        <v>0</v>
      </c>
      <c r="Q702" s="176">
        <v>0</v>
      </c>
      <c r="R702" s="176">
        <f>Q702*H702</f>
        <v>0</v>
      </c>
      <c r="S702" s="176">
        <v>1.91E-3</v>
      </c>
      <c r="T702" s="177">
        <f>S702*H702</f>
        <v>8.2129999999999995E-2</v>
      </c>
      <c r="AR702" s="24" t="s">
        <v>220</v>
      </c>
      <c r="AT702" s="24" t="s">
        <v>130</v>
      </c>
      <c r="AU702" s="24" t="s">
        <v>85</v>
      </c>
      <c r="AY702" s="24" t="s">
        <v>129</v>
      </c>
      <c r="BE702" s="178">
        <f>IF(N702="základní",J702,0)</f>
        <v>0</v>
      </c>
      <c r="BF702" s="178">
        <f>IF(N702="snížená",J702,0)</f>
        <v>0</v>
      </c>
      <c r="BG702" s="178">
        <f>IF(N702="zákl. přenesená",J702,0)</f>
        <v>0</v>
      </c>
      <c r="BH702" s="178">
        <f>IF(N702="sníž. přenesená",J702,0)</f>
        <v>0</v>
      </c>
      <c r="BI702" s="178">
        <f>IF(N702="nulová",J702,0)</f>
        <v>0</v>
      </c>
      <c r="BJ702" s="24" t="s">
        <v>78</v>
      </c>
      <c r="BK702" s="178">
        <f>ROUND(I702*H702,2)</f>
        <v>0</v>
      </c>
      <c r="BL702" s="24" t="s">
        <v>220</v>
      </c>
      <c r="BM702" s="24" t="s">
        <v>909</v>
      </c>
    </row>
    <row r="703" spans="2:65" s="12" customFormat="1">
      <c r="B703" s="187"/>
      <c r="D703" s="180" t="s">
        <v>135</v>
      </c>
      <c r="E703" s="188" t="s">
        <v>5</v>
      </c>
      <c r="F703" s="189" t="s">
        <v>910</v>
      </c>
      <c r="H703" s="190">
        <v>43</v>
      </c>
      <c r="I703" s="191"/>
      <c r="L703" s="187"/>
      <c r="M703" s="192"/>
      <c r="N703" s="193"/>
      <c r="O703" s="193"/>
      <c r="P703" s="193"/>
      <c r="Q703" s="193"/>
      <c r="R703" s="193"/>
      <c r="S703" s="193"/>
      <c r="T703" s="194"/>
      <c r="AT703" s="188" t="s">
        <v>135</v>
      </c>
      <c r="AU703" s="188" t="s">
        <v>85</v>
      </c>
      <c r="AV703" s="12" t="s">
        <v>85</v>
      </c>
      <c r="AW703" s="12" t="s">
        <v>36</v>
      </c>
      <c r="AX703" s="12" t="s">
        <v>78</v>
      </c>
      <c r="AY703" s="188" t="s">
        <v>129</v>
      </c>
    </row>
    <row r="704" spans="2:65" s="1" customFormat="1" ht="16.5" customHeight="1">
      <c r="B704" s="166"/>
      <c r="C704" s="167" t="s">
        <v>911</v>
      </c>
      <c r="D704" s="167" t="s">
        <v>130</v>
      </c>
      <c r="E704" s="168" t="s">
        <v>912</v>
      </c>
      <c r="F704" s="169" t="s">
        <v>913</v>
      </c>
      <c r="G704" s="170" t="s">
        <v>141</v>
      </c>
      <c r="H704" s="171">
        <v>30</v>
      </c>
      <c r="I704" s="172"/>
      <c r="J704" s="173">
        <f>ROUND(I704*H704,2)</f>
        <v>0</v>
      </c>
      <c r="K704" s="169" t="s">
        <v>142</v>
      </c>
      <c r="L704" s="41"/>
      <c r="M704" s="174" t="s">
        <v>5</v>
      </c>
      <c r="N704" s="175" t="s">
        <v>44</v>
      </c>
      <c r="O704" s="42"/>
      <c r="P704" s="176">
        <f>O704*H704</f>
        <v>0</v>
      </c>
      <c r="Q704" s="176">
        <v>0</v>
      </c>
      <c r="R704" s="176">
        <f>Q704*H704</f>
        <v>0</v>
      </c>
      <c r="S704" s="176">
        <v>2.2300000000000002E-3</v>
      </c>
      <c r="T704" s="177">
        <f>S704*H704</f>
        <v>6.6900000000000001E-2</v>
      </c>
      <c r="AR704" s="24" t="s">
        <v>220</v>
      </c>
      <c r="AT704" s="24" t="s">
        <v>130</v>
      </c>
      <c r="AU704" s="24" t="s">
        <v>85</v>
      </c>
      <c r="AY704" s="24" t="s">
        <v>129</v>
      </c>
      <c r="BE704" s="178">
        <f>IF(N704="základní",J704,0)</f>
        <v>0</v>
      </c>
      <c r="BF704" s="178">
        <f>IF(N704="snížená",J704,0)</f>
        <v>0</v>
      </c>
      <c r="BG704" s="178">
        <f>IF(N704="zákl. přenesená",J704,0)</f>
        <v>0</v>
      </c>
      <c r="BH704" s="178">
        <f>IF(N704="sníž. přenesená",J704,0)</f>
        <v>0</v>
      </c>
      <c r="BI704" s="178">
        <f>IF(N704="nulová",J704,0)</f>
        <v>0</v>
      </c>
      <c r="BJ704" s="24" t="s">
        <v>78</v>
      </c>
      <c r="BK704" s="178">
        <f>ROUND(I704*H704,2)</f>
        <v>0</v>
      </c>
      <c r="BL704" s="24" t="s">
        <v>220</v>
      </c>
      <c r="BM704" s="24" t="s">
        <v>914</v>
      </c>
    </row>
    <row r="705" spans="2:65" s="1" customFormat="1" ht="16.5" customHeight="1">
      <c r="B705" s="166"/>
      <c r="C705" s="167" t="s">
        <v>915</v>
      </c>
      <c r="D705" s="167" t="s">
        <v>130</v>
      </c>
      <c r="E705" s="168" t="s">
        <v>916</v>
      </c>
      <c r="F705" s="169" t="s">
        <v>917</v>
      </c>
      <c r="G705" s="170" t="s">
        <v>174</v>
      </c>
      <c r="H705" s="171">
        <v>4.7290000000000001</v>
      </c>
      <c r="I705" s="172"/>
      <c r="J705" s="173">
        <f>ROUND(I705*H705,2)</f>
        <v>0</v>
      </c>
      <c r="K705" s="169" t="s">
        <v>142</v>
      </c>
      <c r="L705" s="41"/>
      <c r="M705" s="174" t="s">
        <v>5</v>
      </c>
      <c r="N705" s="175" t="s">
        <v>44</v>
      </c>
      <c r="O705" s="42"/>
      <c r="P705" s="176">
        <f>O705*H705</f>
        <v>0</v>
      </c>
      <c r="Q705" s="176">
        <v>0</v>
      </c>
      <c r="R705" s="176">
        <f>Q705*H705</f>
        <v>0</v>
      </c>
      <c r="S705" s="176">
        <v>5.8399999999999997E-3</v>
      </c>
      <c r="T705" s="177">
        <f>S705*H705</f>
        <v>2.7617360000000001E-2</v>
      </c>
      <c r="AR705" s="24" t="s">
        <v>220</v>
      </c>
      <c r="AT705" s="24" t="s">
        <v>130</v>
      </c>
      <c r="AU705" s="24" t="s">
        <v>85</v>
      </c>
      <c r="AY705" s="24" t="s">
        <v>129</v>
      </c>
      <c r="BE705" s="178">
        <f>IF(N705="základní",J705,0)</f>
        <v>0</v>
      </c>
      <c r="BF705" s="178">
        <f>IF(N705="snížená",J705,0)</f>
        <v>0</v>
      </c>
      <c r="BG705" s="178">
        <f>IF(N705="zákl. přenesená",J705,0)</f>
        <v>0</v>
      </c>
      <c r="BH705" s="178">
        <f>IF(N705="sníž. přenesená",J705,0)</f>
        <v>0</v>
      </c>
      <c r="BI705" s="178">
        <f>IF(N705="nulová",J705,0)</f>
        <v>0</v>
      </c>
      <c r="BJ705" s="24" t="s">
        <v>78</v>
      </c>
      <c r="BK705" s="178">
        <f>ROUND(I705*H705,2)</f>
        <v>0</v>
      </c>
      <c r="BL705" s="24" t="s">
        <v>220</v>
      </c>
      <c r="BM705" s="24" t="s">
        <v>918</v>
      </c>
    </row>
    <row r="706" spans="2:65" s="11" customFormat="1">
      <c r="B706" s="179"/>
      <c r="D706" s="180" t="s">
        <v>135</v>
      </c>
      <c r="E706" s="181" t="s">
        <v>5</v>
      </c>
      <c r="F706" s="182" t="s">
        <v>177</v>
      </c>
      <c r="H706" s="181" t="s">
        <v>5</v>
      </c>
      <c r="I706" s="183"/>
      <c r="L706" s="179"/>
      <c r="M706" s="184"/>
      <c r="N706" s="185"/>
      <c r="O706" s="185"/>
      <c r="P706" s="185"/>
      <c r="Q706" s="185"/>
      <c r="R706" s="185"/>
      <c r="S706" s="185"/>
      <c r="T706" s="186"/>
      <c r="AT706" s="181" t="s">
        <v>135</v>
      </c>
      <c r="AU706" s="181" t="s">
        <v>85</v>
      </c>
      <c r="AV706" s="11" t="s">
        <v>78</v>
      </c>
      <c r="AW706" s="11" t="s">
        <v>36</v>
      </c>
      <c r="AX706" s="11" t="s">
        <v>73</v>
      </c>
      <c r="AY706" s="181" t="s">
        <v>129</v>
      </c>
    </row>
    <row r="707" spans="2:65" s="12" customFormat="1">
      <c r="B707" s="187"/>
      <c r="D707" s="180" t="s">
        <v>135</v>
      </c>
      <c r="E707" s="188" t="s">
        <v>5</v>
      </c>
      <c r="F707" s="189" t="s">
        <v>919</v>
      </c>
      <c r="H707" s="190">
        <v>0.83299999999999996</v>
      </c>
      <c r="I707" s="191"/>
      <c r="L707" s="187"/>
      <c r="M707" s="192"/>
      <c r="N707" s="193"/>
      <c r="O707" s="193"/>
      <c r="P707" s="193"/>
      <c r="Q707" s="193"/>
      <c r="R707" s="193"/>
      <c r="S707" s="193"/>
      <c r="T707" s="194"/>
      <c r="AT707" s="188" t="s">
        <v>135</v>
      </c>
      <c r="AU707" s="188" t="s">
        <v>85</v>
      </c>
      <c r="AV707" s="12" t="s">
        <v>85</v>
      </c>
      <c r="AW707" s="12" t="s">
        <v>36</v>
      </c>
      <c r="AX707" s="12" t="s">
        <v>73</v>
      </c>
      <c r="AY707" s="188" t="s">
        <v>129</v>
      </c>
    </row>
    <row r="708" spans="2:65" s="12" customFormat="1">
      <c r="B708" s="187"/>
      <c r="D708" s="180" t="s">
        <v>135</v>
      </c>
      <c r="E708" s="188" t="s">
        <v>5</v>
      </c>
      <c r="F708" s="189" t="s">
        <v>920</v>
      </c>
      <c r="H708" s="190">
        <v>0.68600000000000005</v>
      </c>
      <c r="I708" s="191"/>
      <c r="L708" s="187"/>
      <c r="M708" s="192"/>
      <c r="N708" s="193"/>
      <c r="O708" s="193"/>
      <c r="P708" s="193"/>
      <c r="Q708" s="193"/>
      <c r="R708" s="193"/>
      <c r="S708" s="193"/>
      <c r="T708" s="194"/>
      <c r="AT708" s="188" t="s">
        <v>135</v>
      </c>
      <c r="AU708" s="188" t="s">
        <v>85</v>
      </c>
      <c r="AV708" s="12" t="s">
        <v>85</v>
      </c>
      <c r="AW708" s="12" t="s">
        <v>36</v>
      </c>
      <c r="AX708" s="12" t="s">
        <v>73</v>
      </c>
      <c r="AY708" s="188" t="s">
        <v>129</v>
      </c>
    </row>
    <row r="709" spans="2:65" s="12" customFormat="1">
      <c r="B709" s="187"/>
      <c r="D709" s="180" t="s">
        <v>135</v>
      </c>
      <c r="E709" s="188" t="s">
        <v>5</v>
      </c>
      <c r="F709" s="189" t="s">
        <v>921</v>
      </c>
      <c r="H709" s="190">
        <v>0.69099999999999995</v>
      </c>
      <c r="I709" s="191"/>
      <c r="L709" s="187"/>
      <c r="M709" s="192"/>
      <c r="N709" s="193"/>
      <c r="O709" s="193"/>
      <c r="P709" s="193"/>
      <c r="Q709" s="193"/>
      <c r="R709" s="193"/>
      <c r="S709" s="193"/>
      <c r="T709" s="194"/>
      <c r="AT709" s="188" t="s">
        <v>135</v>
      </c>
      <c r="AU709" s="188" t="s">
        <v>85</v>
      </c>
      <c r="AV709" s="12" t="s">
        <v>85</v>
      </c>
      <c r="AW709" s="12" t="s">
        <v>36</v>
      </c>
      <c r="AX709" s="12" t="s">
        <v>73</v>
      </c>
      <c r="AY709" s="188" t="s">
        <v>129</v>
      </c>
    </row>
    <row r="710" spans="2:65" s="12" customFormat="1">
      <c r="B710" s="187"/>
      <c r="D710" s="180" t="s">
        <v>135</v>
      </c>
      <c r="E710" s="188" t="s">
        <v>5</v>
      </c>
      <c r="F710" s="189" t="s">
        <v>922</v>
      </c>
      <c r="H710" s="190">
        <v>0.63900000000000001</v>
      </c>
      <c r="I710" s="191"/>
      <c r="L710" s="187"/>
      <c r="M710" s="192"/>
      <c r="N710" s="193"/>
      <c r="O710" s="193"/>
      <c r="P710" s="193"/>
      <c r="Q710" s="193"/>
      <c r="R710" s="193"/>
      <c r="S710" s="193"/>
      <c r="T710" s="194"/>
      <c r="AT710" s="188" t="s">
        <v>135</v>
      </c>
      <c r="AU710" s="188" t="s">
        <v>85</v>
      </c>
      <c r="AV710" s="12" t="s">
        <v>85</v>
      </c>
      <c r="AW710" s="12" t="s">
        <v>36</v>
      </c>
      <c r="AX710" s="12" t="s">
        <v>73</v>
      </c>
      <c r="AY710" s="188" t="s">
        <v>129</v>
      </c>
    </row>
    <row r="711" spans="2:65" s="12" customFormat="1">
      <c r="B711" s="187"/>
      <c r="D711" s="180" t="s">
        <v>135</v>
      </c>
      <c r="E711" s="188" t="s">
        <v>5</v>
      </c>
      <c r="F711" s="189" t="s">
        <v>923</v>
      </c>
      <c r="H711" s="190">
        <v>1.0109999999999999</v>
      </c>
      <c r="I711" s="191"/>
      <c r="L711" s="187"/>
      <c r="M711" s="192"/>
      <c r="N711" s="193"/>
      <c r="O711" s="193"/>
      <c r="P711" s="193"/>
      <c r="Q711" s="193"/>
      <c r="R711" s="193"/>
      <c r="S711" s="193"/>
      <c r="T711" s="194"/>
      <c r="AT711" s="188" t="s">
        <v>135</v>
      </c>
      <c r="AU711" s="188" t="s">
        <v>85</v>
      </c>
      <c r="AV711" s="12" t="s">
        <v>85</v>
      </c>
      <c r="AW711" s="12" t="s">
        <v>36</v>
      </c>
      <c r="AX711" s="12" t="s">
        <v>73</v>
      </c>
      <c r="AY711" s="188" t="s">
        <v>129</v>
      </c>
    </row>
    <row r="712" spans="2:65" s="12" customFormat="1">
      <c r="B712" s="187"/>
      <c r="D712" s="180" t="s">
        <v>135</v>
      </c>
      <c r="E712" s="188" t="s">
        <v>5</v>
      </c>
      <c r="F712" s="189" t="s">
        <v>924</v>
      </c>
      <c r="H712" s="190">
        <v>0.221</v>
      </c>
      <c r="I712" s="191"/>
      <c r="L712" s="187"/>
      <c r="M712" s="192"/>
      <c r="N712" s="193"/>
      <c r="O712" s="193"/>
      <c r="P712" s="193"/>
      <c r="Q712" s="193"/>
      <c r="R712" s="193"/>
      <c r="S712" s="193"/>
      <c r="T712" s="194"/>
      <c r="AT712" s="188" t="s">
        <v>135</v>
      </c>
      <c r="AU712" s="188" t="s">
        <v>85</v>
      </c>
      <c r="AV712" s="12" t="s">
        <v>85</v>
      </c>
      <c r="AW712" s="12" t="s">
        <v>36</v>
      </c>
      <c r="AX712" s="12" t="s">
        <v>73</v>
      </c>
      <c r="AY712" s="188" t="s">
        <v>129</v>
      </c>
    </row>
    <row r="713" spans="2:65" s="12" customFormat="1">
      <c r="B713" s="187"/>
      <c r="D713" s="180" t="s">
        <v>135</v>
      </c>
      <c r="E713" s="188" t="s">
        <v>5</v>
      </c>
      <c r="F713" s="189" t="s">
        <v>925</v>
      </c>
      <c r="H713" s="190">
        <v>0.42699999999999999</v>
      </c>
      <c r="I713" s="191"/>
      <c r="L713" s="187"/>
      <c r="M713" s="192"/>
      <c r="N713" s="193"/>
      <c r="O713" s="193"/>
      <c r="P713" s="193"/>
      <c r="Q713" s="193"/>
      <c r="R713" s="193"/>
      <c r="S713" s="193"/>
      <c r="T713" s="194"/>
      <c r="AT713" s="188" t="s">
        <v>135</v>
      </c>
      <c r="AU713" s="188" t="s">
        <v>85</v>
      </c>
      <c r="AV713" s="12" t="s">
        <v>85</v>
      </c>
      <c r="AW713" s="12" t="s">
        <v>36</v>
      </c>
      <c r="AX713" s="12" t="s">
        <v>73</v>
      </c>
      <c r="AY713" s="188" t="s">
        <v>129</v>
      </c>
    </row>
    <row r="714" spans="2:65" s="12" customFormat="1">
      <c r="B714" s="187"/>
      <c r="D714" s="180" t="s">
        <v>135</v>
      </c>
      <c r="E714" s="188" t="s">
        <v>5</v>
      </c>
      <c r="F714" s="189" t="s">
        <v>924</v>
      </c>
      <c r="H714" s="190">
        <v>0.221</v>
      </c>
      <c r="I714" s="191"/>
      <c r="L714" s="187"/>
      <c r="M714" s="192"/>
      <c r="N714" s="193"/>
      <c r="O714" s="193"/>
      <c r="P714" s="193"/>
      <c r="Q714" s="193"/>
      <c r="R714" s="193"/>
      <c r="S714" s="193"/>
      <c r="T714" s="194"/>
      <c r="AT714" s="188" t="s">
        <v>135</v>
      </c>
      <c r="AU714" s="188" t="s">
        <v>85</v>
      </c>
      <c r="AV714" s="12" t="s">
        <v>85</v>
      </c>
      <c r="AW714" s="12" t="s">
        <v>36</v>
      </c>
      <c r="AX714" s="12" t="s">
        <v>73</v>
      </c>
      <c r="AY714" s="188" t="s">
        <v>129</v>
      </c>
    </row>
    <row r="715" spans="2:65" s="13" customFormat="1">
      <c r="B715" s="195"/>
      <c r="D715" s="180" t="s">
        <v>135</v>
      </c>
      <c r="E715" s="196" t="s">
        <v>5</v>
      </c>
      <c r="F715" s="197" t="s">
        <v>137</v>
      </c>
      <c r="H715" s="198">
        <v>4.7290000000000001</v>
      </c>
      <c r="I715" s="199"/>
      <c r="L715" s="195"/>
      <c r="M715" s="200"/>
      <c r="N715" s="201"/>
      <c r="O715" s="201"/>
      <c r="P715" s="201"/>
      <c r="Q715" s="201"/>
      <c r="R715" s="201"/>
      <c r="S715" s="201"/>
      <c r="T715" s="202"/>
      <c r="AT715" s="196" t="s">
        <v>135</v>
      </c>
      <c r="AU715" s="196" t="s">
        <v>85</v>
      </c>
      <c r="AV715" s="13" t="s">
        <v>133</v>
      </c>
      <c r="AW715" s="13" t="s">
        <v>36</v>
      </c>
      <c r="AX715" s="13" t="s">
        <v>78</v>
      </c>
      <c r="AY715" s="196" t="s">
        <v>129</v>
      </c>
    </row>
    <row r="716" spans="2:65" s="1" customFormat="1" ht="25.5" customHeight="1">
      <c r="B716" s="166"/>
      <c r="C716" s="167" t="s">
        <v>926</v>
      </c>
      <c r="D716" s="167" t="s">
        <v>130</v>
      </c>
      <c r="E716" s="168" t="s">
        <v>927</v>
      </c>
      <c r="F716" s="169" t="s">
        <v>928</v>
      </c>
      <c r="G716" s="170" t="s">
        <v>205</v>
      </c>
      <c r="H716" s="171">
        <v>9</v>
      </c>
      <c r="I716" s="172"/>
      <c r="J716" s="173">
        <f>ROUND(I716*H716,2)</f>
        <v>0</v>
      </c>
      <c r="K716" s="169" t="s">
        <v>142</v>
      </c>
      <c r="L716" s="41"/>
      <c r="M716" s="174" t="s">
        <v>5</v>
      </c>
      <c r="N716" s="175" t="s">
        <v>44</v>
      </c>
      <c r="O716" s="42"/>
      <c r="P716" s="176">
        <f>O716*H716</f>
        <v>0</v>
      </c>
      <c r="Q716" s="176">
        <v>0</v>
      </c>
      <c r="R716" s="176">
        <f>Q716*H716</f>
        <v>0</v>
      </c>
      <c r="S716" s="176">
        <v>1.8799999999999999E-3</v>
      </c>
      <c r="T716" s="177">
        <f>S716*H716</f>
        <v>1.6920000000000001E-2</v>
      </c>
      <c r="AR716" s="24" t="s">
        <v>220</v>
      </c>
      <c r="AT716" s="24" t="s">
        <v>130</v>
      </c>
      <c r="AU716" s="24" t="s">
        <v>85</v>
      </c>
      <c r="AY716" s="24" t="s">
        <v>129</v>
      </c>
      <c r="BE716" s="178">
        <f>IF(N716="základní",J716,0)</f>
        <v>0</v>
      </c>
      <c r="BF716" s="178">
        <f>IF(N716="snížená",J716,0)</f>
        <v>0</v>
      </c>
      <c r="BG716" s="178">
        <f>IF(N716="zákl. přenesená",J716,0)</f>
        <v>0</v>
      </c>
      <c r="BH716" s="178">
        <f>IF(N716="sníž. přenesená",J716,0)</f>
        <v>0</v>
      </c>
      <c r="BI716" s="178">
        <f>IF(N716="nulová",J716,0)</f>
        <v>0</v>
      </c>
      <c r="BJ716" s="24" t="s">
        <v>78</v>
      </c>
      <c r="BK716" s="178">
        <f>ROUND(I716*H716,2)</f>
        <v>0</v>
      </c>
      <c r="BL716" s="24" t="s">
        <v>220</v>
      </c>
      <c r="BM716" s="24" t="s">
        <v>929</v>
      </c>
    </row>
    <row r="717" spans="2:65" s="12" customFormat="1">
      <c r="B717" s="187"/>
      <c r="D717" s="180" t="s">
        <v>135</v>
      </c>
      <c r="E717" s="188" t="s">
        <v>5</v>
      </c>
      <c r="F717" s="189" t="s">
        <v>930</v>
      </c>
      <c r="H717" s="190">
        <v>9</v>
      </c>
      <c r="I717" s="191"/>
      <c r="L717" s="187"/>
      <c r="M717" s="192"/>
      <c r="N717" s="193"/>
      <c r="O717" s="193"/>
      <c r="P717" s="193"/>
      <c r="Q717" s="193"/>
      <c r="R717" s="193"/>
      <c r="S717" s="193"/>
      <c r="T717" s="194"/>
      <c r="AT717" s="188" t="s">
        <v>135</v>
      </c>
      <c r="AU717" s="188" t="s">
        <v>85</v>
      </c>
      <c r="AV717" s="12" t="s">
        <v>85</v>
      </c>
      <c r="AW717" s="12" t="s">
        <v>36</v>
      </c>
      <c r="AX717" s="12" t="s">
        <v>78</v>
      </c>
      <c r="AY717" s="188" t="s">
        <v>129</v>
      </c>
    </row>
    <row r="718" spans="2:65" s="1" customFormat="1" ht="16.5" customHeight="1">
      <c r="B718" s="166"/>
      <c r="C718" s="167" t="s">
        <v>931</v>
      </c>
      <c r="D718" s="167" t="s">
        <v>130</v>
      </c>
      <c r="E718" s="168" t="s">
        <v>932</v>
      </c>
      <c r="F718" s="169" t="s">
        <v>933</v>
      </c>
      <c r="G718" s="170" t="s">
        <v>141</v>
      </c>
      <c r="H718" s="171">
        <v>25.5</v>
      </c>
      <c r="I718" s="172"/>
      <c r="J718" s="173">
        <f>ROUND(I718*H718,2)</f>
        <v>0</v>
      </c>
      <c r="K718" s="169" t="s">
        <v>142</v>
      </c>
      <c r="L718" s="41"/>
      <c r="M718" s="174" t="s">
        <v>5</v>
      </c>
      <c r="N718" s="175" t="s">
        <v>44</v>
      </c>
      <c r="O718" s="42"/>
      <c r="P718" s="176">
        <f>O718*H718</f>
        <v>0</v>
      </c>
      <c r="Q718" s="176">
        <v>0</v>
      </c>
      <c r="R718" s="176">
        <f>Q718*H718</f>
        <v>0</v>
      </c>
      <c r="S718" s="176">
        <v>2.5999999999999999E-3</v>
      </c>
      <c r="T718" s="177">
        <f>S718*H718</f>
        <v>6.6299999999999998E-2</v>
      </c>
      <c r="AR718" s="24" t="s">
        <v>220</v>
      </c>
      <c r="AT718" s="24" t="s">
        <v>130</v>
      </c>
      <c r="AU718" s="24" t="s">
        <v>85</v>
      </c>
      <c r="AY718" s="24" t="s">
        <v>129</v>
      </c>
      <c r="BE718" s="178">
        <f>IF(N718="základní",J718,0)</f>
        <v>0</v>
      </c>
      <c r="BF718" s="178">
        <f>IF(N718="snížená",J718,0)</f>
        <v>0</v>
      </c>
      <c r="BG718" s="178">
        <f>IF(N718="zákl. přenesená",J718,0)</f>
        <v>0</v>
      </c>
      <c r="BH718" s="178">
        <f>IF(N718="sníž. přenesená",J718,0)</f>
        <v>0</v>
      </c>
      <c r="BI718" s="178">
        <f>IF(N718="nulová",J718,0)</f>
        <v>0</v>
      </c>
      <c r="BJ718" s="24" t="s">
        <v>78</v>
      </c>
      <c r="BK718" s="178">
        <f>ROUND(I718*H718,2)</f>
        <v>0</v>
      </c>
      <c r="BL718" s="24" t="s">
        <v>220</v>
      </c>
      <c r="BM718" s="24" t="s">
        <v>934</v>
      </c>
    </row>
    <row r="719" spans="2:65" s="12" customFormat="1">
      <c r="B719" s="187"/>
      <c r="D719" s="180" t="s">
        <v>135</v>
      </c>
      <c r="E719" s="188" t="s">
        <v>5</v>
      </c>
      <c r="F719" s="189" t="s">
        <v>935</v>
      </c>
      <c r="H719" s="190">
        <v>25.5</v>
      </c>
      <c r="I719" s="191"/>
      <c r="L719" s="187"/>
      <c r="M719" s="192"/>
      <c r="N719" s="193"/>
      <c r="O719" s="193"/>
      <c r="P719" s="193"/>
      <c r="Q719" s="193"/>
      <c r="R719" s="193"/>
      <c r="S719" s="193"/>
      <c r="T719" s="194"/>
      <c r="AT719" s="188" t="s">
        <v>135</v>
      </c>
      <c r="AU719" s="188" t="s">
        <v>85</v>
      </c>
      <c r="AV719" s="12" t="s">
        <v>85</v>
      </c>
      <c r="AW719" s="12" t="s">
        <v>36</v>
      </c>
      <c r="AX719" s="12" t="s">
        <v>78</v>
      </c>
      <c r="AY719" s="188" t="s">
        <v>129</v>
      </c>
    </row>
    <row r="720" spans="2:65" s="1" customFormat="1" ht="16.5" customHeight="1">
      <c r="B720" s="166"/>
      <c r="C720" s="167" t="s">
        <v>936</v>
      </c>
      <c r="D720" s="167" t="s">
        <v>130</v>
      </c>
      <c r="E720" s="168" t="s">
        <v>937</v>
      </c>
      <c r="F720" s="169" t="s">
        <v>938</v>
      </c>
      <c r="G720" s="170" t="s">
        <v>141</v>
      </c>
      <c r="H720" s="171">
        <v>11.2</v>
      </c>
      <c r="I720" s="172"/>
      <c r="J720" s="173">
        <f>ROUND(I720*H720,2)</f>
        <v>0</v>
      </c>
      <c r="K720" s="169" t="s">
        <v>142</v>
      </c>
      <c r="L720" s="41"/>
      <c r="M720" s="174" t="s">
        <v>5</v>
      </c>
      <c r="N720" s="175" t="s">
        <v>44</v>
      </c>
      <c r="O720" s="42"/>
      <c r="P720" s="176">
        <f>O720*H720</f>
        <v>0</v>
      </c>
      <c r="Q720" s="176">
        <v>0</v>
      </c>
      <c r="R720" s="176">
        <f>Q720*H720</f>
        <v>0</v>
      </c>
      <c r="S720" s="176">
        <v>6.0499999999999998E-3</v>
      </c>
      <c r="T720" s="177">
        <f>S720*H720</f>
        <v>6.7759999999999987E-2</v>
      </c>
      <c r="AR720" s="24" t="s">
        <v>220</v>
      </c>
      <c r="AT720" s="24" t="s">
        <v>130</v>
      </c>
      <c r="AU720" s="24" t="s">
        <v>85</v>
      </c>
      <c r="AY720" s="24" t="s">
        <v>129</v>
      </c>
      <c r="BE720" s="178">
        <f>IF(N720="základní",J720,0)</f>
        <v>0</v>
      </c>
      <c r="BF720" s="178">
        <f>IF(N720="snížená",J720,0)</f>
        <v>0</v>
      </c>
      <c r="BG720" s="178">
        <f>IF(N720="zákl. přenesená",J720,0)</f>
        <v>0</v>
      </c>
      <c r="BH720" s="178">
        <f>IF(N720="sníž. přenesená",J720,0)</f>
        <v>0</v>
      </c>
      <c r="BI720" s="178">
        <f>IF(N720="nulová",J720,0)</f>
        <v>0</v>
      </c>
      <c r="BJ720" s="24" t="s">
        <v>78</v>
      </c>
      <c r="BK720" s="178">
        <f>ROUND(I720*H720,2)</f>
        <v>0</v>
      </c>
      <c r="BL720" s="24" t="s">
        <v>220</v>
      </c>
      <c r="BM720" s="24" t="s">
        <v>939</v>
      </c>
    </row>
    <row r="721" spans="2:65" s="1" customFormat="1" ht="25.5" customHeight="1">
      <c r="B721" s="166"/>
      <c r="C721" s="167" t="s">
        <v>940</v>
      </c>
      <c r="D721" s="167" t="s">
        <v>130</v>
      </c>
      <c r="E721" s="168" t="s">
        <v>941</v>
      </c>
      <c r="F721" s="169" t="s">
        <v>942</v>
      </c>
      <c r="G721" s="170" t="s">
        <v>141</v>
      </c>
      <c r="H721" s="171">
        <v>25.5</v>
      </c>
      <c r="I721" s="172"/>
      <c r="J721" s="173">
        <f>ROUND(I721*H721,2)</f>
        <v>0</v>
      </c>
      <c r="K721" s="169" t="s">
        <v>142</v>
      </c>
      <c r="L721" s="41"/>
      <c r="M721" s="174" t="s">
        <v>5</v>
      </c>
      <c r="N721" s="175" t="s">
        <v>44</v>
      </c>
      <c r="O721" s="42"/>
      <c r="P721" s="176">
        <f>O721*H721</f>
        <v>0</v>
      </c>
      <c r="Q721" s="176">
        <v>0</v>
      </c>
      <c r="R721" s="176">
        <f>Q721*H721</f>
        <v>0</v>
      </c>
      <c r="S721" s="176">
        <v>1.213E-2</v>
      </c>
      <c r="T721" s="177">
        <f>S721*H721</f>
        <v>0.30931500000000001</v>
      </c>
      <c r="AR721" s="24" t="s">
        <v>220</v>
      </c>
      <c r="AT721" s="24" t="s">
        <v>130</v>
      </c>
      <c r="AU721" s="24" t="s">
        <v>85</v>
      </c>
      <c r="AY721" s="24" t="s">
        <v>129</v>
      </c>
      <c r="BE721" s="178">
        <f>IF(N721="základní",J721,0)</f>
        <v>0</v>
      </c>
      <c r="BF721" s="178">
        <f>IF(N721="snížená",J721,0)</f>
        <v>0</v>
      </c>
      <c r="BG721" s="178">
        <f>IF(N721="zákl. přenesená",J721,0)</f>
        <v>0</v>
      </c>
      <c r="BH721" s="178">
        <f>IF(N721="sníž. přenesená",J721,0)</f>
        <v>0</v>
      </c>
      <c r="BI721" s="178">
        <f>IF(N721="nulová",J721,0)</f>
        <v>0</v>
      </c>
      <c r="BJ721" s="24" t="s">
        <v>78</v>
      </c>
      <c r="BK721" s="178">
        <f>ROUND(I721*H721,2)</f>
        <v>0</v>
      </c>
      <c r="BL721" s="24" t="s">
        <v>220</v>
      </c>
      <c r="BM721" s="24" t="s">
        <v>943</v>
      </c>
    </row>
    <row r="722" spans="2:65" s="12" customFormat="1">
      <c r="B722" s="187"/>
      <c r="D722" s="180" t="s">
        <v>135</v>
      </c>
      <c r="E722" s="188" t="s">
        <v>5</v>
      </c>
      <c r="F722" s="189" t="s">
        <v>944</v>
      </c>
      <c r="H722" s="190">
        <v>25.5</v>
      </c>
      <c r="I722" s="191"/>
      <c r="L722" s="187"/>
      <c r="M722" s="192"/>
      <c r="N722" s="193"/>
      <c r="O722" s="193"/>
      <c r="P722" s="193"/>
      <c r="Q722" s="193"/>
      <c r="R722" s="193"/>
      <c r="S722" s="193"/>
      <c r="T722" s="194"/>
      <c r="AT722" s="188" t="s">
        <v>135</v>
      </c>
      <c r="AU722" s="188" t="s">
        <v>85</v>
      </c>
      <c r="AV722" s="12" t="s">
        <v>85</v>
      </c>
      <c r="AW722" s="12" t="s">
        <v>36</v>
      </c>
      <c r="AX722" s="12" t="s">
        <v>78</v>
      </c>
      <c r="AY722" s="188" t="s">
        <v>129</v>
      </c>
    </row>
    <row r="723" spans="2:65" s="1" customFormat="1" ht="16.5" customHeight="1">
      <c r="B723" s="166"/>
      <c r="C723" s="167" t="s">
        <v>945</v>
      </c>
      <c r="D723" s="167" t="s">
        <v>130</v>
      </c>
      <c r="E723" s="168" t="s">
        <v>946</v>
      </c>
      <c r="F723" s="169" t="s">
        <v>947</v>
      </c>
      <c r="G723" s="170" t="s">
        <v>141</v>
      </c>
      <c r="H723" s="171">
        <v>50.6</v>
      </c>
      <c r="I723" s="172"/>
      <c r="J723" s="173">
        <f>ROUND(I723*H723,2)</f>
        <v>0</v>
      </c>
      <c r="K723" s="169" t="s">
        <v>142</v>
      </c>
      <c r="L723" s="41"/>
      <c r="M723" s="174" t="s">
        <v>5</v>
      </c>
      <c r="N723" s="175" t="s">
        <v>44</v>
      </c>
      <c r="O723" s="42"/>
      <c r="P723" s="176">
        <f>O723*H723</f>
        <v>0</v>
      </c>
      <c r="Q723" s="176">
        <v>0</v>
      </c>
      <c r="R723" s="176">
        <f>Q723*H723</f>
        <v>0</v>
      </c>
      <c r="S723" s="176">
        <v>3.9399999999999999E-3</v>
      </c>
      <c r="T723" s="177">
        <f>S723*H723</f>
        <v>0.19936400000000001</v>
      </c>
      <c r="AR723" s="24" t="s">
        <v>220</v>
      </c>
      <c r="AT723" s="24" t="s">
        <v>130</v>
      </c>
      <c r="AU723" s="24" t="s">
        <v>85</v>
      </c>
      <c r="AY723" s="24" t="s">
        <v>129</v>
      </c>
      <c r="BE723" s="178">
        <f>IF(N723="základní",J723,0)</f>
        <v>0</v>
      </c>
      <c r="BF723" s="178">
        <f>IF(N723="snížená",J723,0)</f>
        <v>0</v>
      </c>
      <c r="BG723" s="178">
        <f>IF(N723="zákl. přenesená",J723,0)</f>
        <v>0</v>
      </c>
      <c r="BH723" s="178">
        <f>IF(N723="sníž. přenesená",J723,0)</f>
        <v>0</v>
      </c>
      <c r="BI723" s="178">
        <f>IF(N723="nulová",J723,0)</f>
        <v>0</v>
      </c>
      <c r="BJ723" s="24" t="s">
        <v>78</v>
      </c>
      <c r="BK723" s="178">
        <f>ROUND(I723*H723,2)</f>
        <v>0</v>
      </c>
      <c r="BL723" s="24" t="s">
        <v>220</v>
      </c>
      <c r="BM723" s="24" t="s">
        <v>948</v>
      </c>
    </row>
    <row r="724" spans="2:65" s="12" customFormat="1">
      <c r="B724" s="187"/>
      <c r="D724" s="180" t="s">
        <v>135</v>
      </c>
      <c r="E724" s="188" t="s">
        <v>5</v>
      </c>
      <c r="F724" s="189" t="s">
        <v>949</v>
      </c>
      <c r="H724" s="190">
        <v>23.1</v>
      </c>
      <c r="I724" s="191"/>
      <c r="L724" s="187"/>
      <c r="M724" s="192"/>
      <c r="N724" s="193"/>
      <c r="O724" s="193"/>
      <c r="P724" s="193"/>
      <c r="Q724" s="193"/>
      <c r="R724" s="193"/>
      <c r="S724" s="193"/>
      <c r="T724" s="194"/>
      <c r="AT724" s="188" t="s">
        <v>135</v>
      </c>
      <c r="AU724" s="188" t="s">
        <v>85</v>
      </c>
      <c r="AV724" s="12" t="s">
        <v>85</v>
      </c>
      <c r="AW724" s="12" t="s">
        <v>36</v>
      </c>
      <c r="AX724" s="12" t="s">
        <v>73</v>
      </c>
      <c r="AY724" s="188" t="s">
        <v>129</v>
      </c>
    </row>
    <row r="725" spans="2:65" s="12" customFormat="1">
      <c r="B725" s="187"/>
      <c r="D725" s="180" t="s">
        <v>135</v>
      </c>
      <c r="E725" s="188" t="s">
        <v>5</v>
      </c>
      <c r="F725" s="189" t="s">
        <v>950</v>
      </c>
      <c r="H725" s="190">
        <v>27.5</v>
      </c>
      <c r="I725" s="191"/>
      <c r="L725" s="187"/>
      <c r="M725" s="192"/>
      <c r="N725" s="193"/>
      <c r="O725" s="193"/>
      <c r="P725" s="193"/>
      <c r="Q725" s="193"/>
      <c r="R725" s="193"/>
      <c r="S725" s="193"/>
      <c r="T725" s="194"/>
      <c r="AT725" s="188" t="s">
        <v>135</v>
      </c>
      <c r="AU725" s="188" t="s">
        <v>85</v>
      </c>
      <c r="AV725" s="12" t="s">
        <v>85</v>
      </c>
      <c r="AW725" s="12" t="s">
        <v>36</v>
      </c>
      <c r="AX725" s="12" t="s">
        <v>73</v>
      </c>
      <c r="AY725" s="188" t="s">
        <v>129</v>
      </c>
    </row>
    <row r="726" spans="2:65" s="13" customFormat="1">
      <c r="B726" s="195"/>
      <c r="D726" s="180" t="s">
        <v>135</v>
      </c>
      <c r="E726" s="196" t="s">
        <v>5</v>
      </c>
      <c r="F726" s="197" t="s">
        <v>137</v>
      </c>
      <c r="H726" s="198">
        <v>50.6</v>
      </c>
      <c r="I726" s="199"/>
      <c r="L726" s="195"/>
      <c r="M726" s="200"/>
      <c r="N726" s="201"/>
      <c r="O726" s="201"/>
      <c r="P726" s="201"/>
      <c r="Q726" s="201"/>
      <c r="R726" s="201"/>
      <c r="S726" s="201"/>
      <c r="T726" s="202"/>
      <c r="AT726" s="196" t="s">
        <v>135</v>
      </c>
      <c r="AU726" s="196" t="s">
        <v>85</v>
      </c>
      <c r="AV726" s="13" t="s">
        <v>133</v>
      </c>
      <c r="AW726" s="13" t="s">
        <v>36</v>
      </c>
      <c r="AX726" s="13" t="s">
        <v>78</v>
      </c>
      <c r="AY726" s="196" t="s">
        <v>129</v>
      </c>
    </row>
    <row r="727" spans="2:65" s="1" customFormat="1" ht="25.5" customHeight="1">
      <c r="B727" s="166"/>
      <c r="C727" s="167" t="s">
        <v>951</v>
      </c>
      <c r="D727" s="167" t="s">
        <v>130</v>
      </c>
      <c r="E727" s="168" t="s">
        <v>952</v>
      </c>
      <c r="F727" s="169" t="s">
        <v>953</v>
      </c>
      <c r="G727" s="170" t="s">
        <v>174</v>
      </c>
      <c r="H727" s="171">
        <v>43</v>
      </c>
      <c r="I727" s="172"/>
      <c r="J727" s="173">
        <f>ROUND(I727*H727,2)</f>
        <v>0</v>
      </c>
      <c r="K727" s="169" t="s">
        <v>142</v>
      </c>
      <c r="L727" s="41"/>
      <c r="M727" s="174" t="s">
        <v>5</v>
      </c>
      <c r="N727" s="175" t="s">
        <v>44</v>
      </c>
      <c r="O727" s="42"/>
      <c r="P727" s="176">
        <f>O727*H727</f>
        <v>0</v>
      </c>
      <c r="Q727" s="176">
        <v>6.7000000000000002E-3</v>
      </c>
      <c r="R727" s="176">
        <f>Q727*H727</f>
        <v>0.28810000000000002</v>
      </c>
      <c r="S727" s="176">
        <v>0</v>
      </c>
      <c r="T727" s="177">
        <f>S727*H727</f>
        <v>0</v>
      </c>
      <c r="AR727" s="24" t="s">
        <v>220</v>
      </c>
      <c r="AT727" s="24" t="s">
        <v>130</v>
      </c>
      <c r="AU727" s="24" t="s">
        <v>85</v>
      </c>
      <c r="AY727" s="24" t="s">
        <v>129</v>
      </c>
      <c r="BE727" s="178">
        <f>IF(N727="základní",J727,0)</f>
        <v>0</v>
      </c>
      <c r="BF727" s="178">
        <f>IF(N727="snížená",J727,0)</f>
        <v>0</v>
      </c>
      <c r="BG727" s="178">
        <f>IF(N727="zákl. přenesená",J727,0)</f>
        <v>0</v>
      </c>
      <c r="BH727" s="178">
        <f>IF(N727="sníž. přenesená",J727,0)</f>
        <v>0</v>
      </c>
      <c r="BI727" s="178">
        <f>IF(N727="nulová",J727,0)</f>
        <v>0</v>
      </c>
      <c r="BJ727" s="24" t="s">
        <v>78</v>
      </c>
      <c r="BK727" s="178">
        <f>ROUND(I727*H727,2)</f>
        <v>0</v>
      </c>
      <c r="BL727" s="24" t="s">
        <v>220</v>
      </c>
      <c r="BM727" s="24" t="s">
        <v>954</v>
      </c>
    </row>
    <row r="728" spans="2:65" s="12" customFormat="1">
      <c r="B728" s="187"/>
      <c r="D728" s="180" t="s">
        <v>135</v>
      </c>
      <c r="E728" s="188" t="s">
        <v>5</v>
      </c>
      <c r="F728" s="189" t="s">
        <v>886</v>
      </c>
      <c r="H728" s="190">
        <v>43</v>
      </c>
      <c r="I728" s="191"/>
      <c r="L728" s="187"/>
      <c r="M728" s="192"/>
      <c r="N728" s="193"/>
      <c r="O728" s="193"/>
      <c r="P728" s="193"/>
      <c r="Q728" s="193"/>
      <c r="R728" s="193"/>
      <c r="S728" s="193"/>
      <c r="T728" s="194"/>
      <c r="AT728" s="188" t="s">
        <v>135</v>
      </c>
      <c r="AU728" s="188" t="s">
        <v>85</v>
      </c>
      <c r="AV728" s="12" t="s">
        <v>85</v>
      </c>
      <c r="AW728" s="12" t="s">
        <v>36</v>
      </c>
      <c r="AX728" s="12" t="s">
        <v>78</v>
      </c>
      <c r="AY728" s="188" t="s">
        <v>129</v>
      </c>
    </row>
    <row r="729" spans="2:65" s="1" customFormat="1" ht="25.5" customHeight="1">
      <c r="B729" s="166"/>
      <c r="C729" s="167" t="s">
        <v>955</v>
      </c>
      <c r="D729" s="167" t="s">
        <v>130</v>
      </c>
      <c r="E729" s="168" t="s">
        <v>956</v>
      </c>
      <c r="F729" s="169" t="s">
        <v>957</v>
      </c>
      <c r="G729" s="170" t="s">
        <v>174</v>
      </c>
      <c r="H729" s="171">
        <v>43</v>
      </c>
      <c r="I729" s="172"/>
      <c r="J729" s="173">
        <f>ROUND(I729*H729,2)</f>
        <v>0</v>
      </c>
      <c r="K729" s="169" t="s">
        <v>142</v>
      </c>
      <c r="L729" s="41"/>
      <c r="M729" s="174" t="s">
        <v>5</v>
      </c>
      <c r="N729" s="175" t="s">
        <v>44</v>
      </c>
      <c r="O729" s="42"/>
      <c r="P729" s="176">
        <f>O729*H729</f>
        <v>0</v>
      </c>
      <c r="Q729" s="176">
        <v>3.4000000000000002E-4</v>
      </c>
      <c r="R729" s="176">
        <f>Q729*H729</f>
        <v>1.4620000000000001E-2</v>
      </c>
      <c r="S729" s="176">
        <v>0</v>
      </c>
      <c r="T729" s="177">
        <f>S729*H729</f>
        <v>0</v>
      </c>
      <c r="AR729" s="24" t="s">
        <v>220</v>
      </c>
      <c r="AT729" s="24" t="s">
        <v>130</v>
      </c>
      <c r="AU729" s="24" t="s">
        <v>85</v>
      </c>
      <c r="AY729" s="24" t="s">
        <v>129</v>
      </c>
      <c r="BE729" s="178">
        <f>IF(N729="základní",J729,0)</f>
        <v>0</v>
      </c>
      <c r="BF729" s="178">
        <f>IF(N729="snížená",J729,0)</f>
        <v>0</v>
      </c>
      <c r="BG729" s="178">
        <f>IF(N729="zákl. přenesená",J729,0)</f>
        <v>0</v>
      </c>
      <c r="BH729" s="178">
        <f>IF(N729="sníž. přenesená",J729,0)</f>
        <v>0</v>
      </c>
      <c r="BI729" s="178">
        <f>IF(N729="nulová",J729,0)</f>
        <v>0</v>
      </c>
      <c r="BJ729" s="24" t="s">
        <v>78</v>
      </c>
      <c r="BK729" s="178">
        <f>ROUND(I729*H729,2)</f>
        <v>0</v>
      </c>
      <c r="BL729" s="24" t="s">
        <v>220</v>
      </c>
      <c r="BM729" s="24" t="s">
        <v>958</v>
      </c>
    </row>
    <row r="730" spans="2:65" s="12" customFormat="1">
      <c r="B730" s="187"/>
      <c r="D730" s="180" t="s">
        <v>135</v>
      </c>
      <c r="E730" s="188" t="s">
        <v>5</v>
      </c>
      <c r="F730" s="189" t="s">
        <v>886</v>
      </c>
      <c r="H730" s="190">
        <v>43</v>
      </c>
      <c r="I730" s="191"/>
      <c r="L730" s="187"/>
      <c r="M730" s="192"/>
      <c r="N730" s="193"/>
      <c r="O730" s="193"/>
      <c r="P730" s="193"/>
      <c r="Q730" s="193"/>
      <c r="R730" s="193"/>
      <c r="S730" s="193"/>
      <c r="T730" s="194"/>
      <c r="AT730" s="188" t="s">
        <v>135</v>
      </c>
      <c r="AU730" s="188" t="s">
        <v>85</v>
      </c>
      <c r="AV730" s="12" t="s">
        <v>85</v>
      </c>
      <c r="AW730" s="12" t="s">
        <v>36</v>
      </c>
      <c r="AX730" s="12" t="s">
        <v>73</v>
      </c>
      <c r="AY730" s="188" t="s">
        <v>129</v>
      </c>
    </row>
    <row r="731" spans="2:65" s="13" customFormat="1">
      <c r="B731" s="195"/>
      <c r="D731" s="180" t="s">
        <v>135</v>
      </c>
      <c r="E731" s="196" t="s">
        <v>5</v>
      </c>
      <c r="F731" s="197" t="s">
        <v>137</v>
      </c>
      <c r="H731" s="198">
        <v>43</v>
      </c>
      <c r="I731" s="199"/>
      <c r="L731" s="195"/>
      <c r="M731" s="200"/>
      <c r="N731" s="201"/>
      <c r="O731" s="201"/>
      <c r="P731" s="201"/>
      <c r="Q731" s="201"/>
      <c r="R731" s="201"/>
      <c r="S731" s="201"/>
      <c r="T731" s="202"/>
      <c r="AT731" s="196" t="s">
        <v>135</v>
      </c>
      <c r="AU731" s="196" t="s">
        <v>85</v>
      </c>
      <c r="AV731" s="13" t="s">
        <v>133</v>
      </c>
      <c r="AW731" s="13" t="s">
        <v>36</v>
      </c>
      <c r="AX731" s="13" t="s">
        <v>78</v>
      </c>
      <c r="AY731" s="196" t="s">
        <v>129</v>
      </c>
    </row>
    <row r="732" spans="2:65" s="1" customFormat="1" ht="25.5" customHeight="1">
      <c r="B732" s="166"/>
      <c r="C732" s="167" t="s">
        <v>959</v>
      </c>
      <c r="D732" s="167" t="s">
        <v>130</v>
      </c>
      <c r="E732" s="168" t="s">
        <v>960</v>
      </c>
      <c r="F732" s="169" t="s">
        <v>961</v>
      </c>
      <c r="G732" s="170" t="s">
        <v>141</v>
      </c>
      <c r="H732" s="171">
        <v>22</v>
      </c>
      <c r="I732" s="172"/>
      <c r="J732" s="173">
        <f>ROUND(I732*H732,2)</f>
        <v>0</v>
      </c>
      <c r="K732" s="169" t="s">
        <v>142</v>
      </c>
      <c r="L732" s="41"/>
      <c r="M732" s="174" t="s">
        <v>5</v>
      </c>
      <c r="N732" s="175" t="s">
        <v>44</v>
      </c>
      <c r="O732" s="42"/>
      <c r="P732" s="176">
        <f>O732*H732</f>
        <v>0</v>
      </c>
      <c r="Q732" s="176">
        <v>1.9400000000000001E-3</v>
      </c>
      <c r="R732" s="176">
        <f>Q732*H732</f>
        <v>4.2680000000000003E-2</v>
      </c>
      <c r="S732" s="176">
        <v>0</v>
      </c>
      <c r="T732" s="177">
        <f>S732*H732</f>
        <v>0</v>
      </c>
      <c r="AR732" s="24" t="s">
        <v>220</v>
      </c>
      <c r="AT732" s="24" t="s">
        <v>130</v>
      </c>
      <c r="AU732" s="24" t="s">
        <v>85</v>
      </c>
      <c r="AY732" s="24" t="s">
        <v>129</v>
      </c>
      <c r="BE732" s="178">
        <f>IF(N732="základní",J732,0)</f>
        <v>0</v>
      </c>
      <c r="BF732" s="178">
        <f>IF(N732="snížená",J732,0)</f>
        <v>0</v>
      </c>
      <c r="BG732" s="178">
        <f>IF(N732="zákl. přenesená",J732,0)</f>
        <v>0</v>
      </c>
      <c r="BH732" s="178">
        <f>IF(N732="sníž. přenesená",J732,0)</f>
        <v>0</v>
      </c>
      <c r="BI732" s="178">
        <f>IF(N732="nulová",J732,0)</f>
        <v>0</v>
      </c>
      <c r="BJ732" s="24" t="s">
        <v>78</v>
      </c>
      <c r="BK732" s="178">
        <f>ROUND(I732*H732,2)</f>
        <v>0</v>
      </c>
      <c r="BL732" s="24" t="s">
        <v>220</v>
      </c>
      <c r="BM732" s="24" t="s">
        <v>962</v>
      </c>
    </row>
    <row r="733" spans="2:65" s="1" customFormat="1" ht="54">
      <c r="B733" s="41"/>
      <c r="D733" s="180" t="s">
        <v>144</v>
      </c>
      <c r="F733" s="205" t="s">
        <v>963</v>
      </c>
      <c r="I733" s="206"/>
      <c r="L733" s="41"/>
      <c r="M733" s="207"/>
      <c r="N733" s="42"/>
      <c r="O733" s="42"/>
      <c r="P733" s="42"/>
      <c r="Q733" s="42"/>
      <c r="R733" s="42"/>
      <c r="S733" s="42"/>
      <c r="T733" s="70"/>
      <c r="AT733" s="24" t="s">
        <v>144</v>
      </c>
      <c r="AU733" s="24" t="s">
        <v>85</v>
      </c>
    </row>
    <row r="734" spans="2:65" s="12" customFormat="1">
      <c r="B734" s="187"/>
      <c r="D734" s="180" t="s">
        <v>135</v>
      </c>
      <c r="E734" s="188" t="s">
        <v>5</v>
      </c>
      <c r="F734" s="189" t="s">
        <v>891</v>
      </c>
      <c r="H734" s="190">
        <v>22</v>
      </c>
      <c r="I734" s="191"/>
      <c r="L734" s="187"/>
      <c r="M734" s="192"/>
      <c r="N734" s="193"/>
      <c r="O734" s="193"/>
      <c r="P734" s="193"/>
      <c r="Q734" s="193"/>
      <c r="R734" s="193"/>
      <c r="S734" s="193"/>
      <c r="T734" s="194"/>
      <c r="AT734" s="188" t="s">
        <v>135</v>
      </c>
      <c r="AU734" s="188" t="s">
        <v>85</v>
      </c>
      <c r="AV734" s="12" t="s">
        <v>85</v>
      </c>
      <c r="AW734" s="12" t="s">
        <v>36</v>
      </c>
      <c r="AX734" s="12" t="s">
        <v>78</v>
      </c>
      <c r="AY734" s="188" t="s">
        <v>129</v>
      </c>
    </row>
    <row r="735" spans="2:65" s="1" customFormat="1" ht="16.5" customHeight="1">
      <c r="B735" s="166"/>
      <c r="C735" s="167" t="s">
        <v>964</v>
      </c>
      <c r="D735" s="167" t="s">
        <v>130</v>
      </c>
      <c r="E735" s="168" t="s">
        <v>965</v>
      </c>
      <c r="F735" s="169" t="s">
        <v>966</v>
      </c>
      <c r="G735" s="170" t="s">
        <v>141</v>
      </c>
      <c r="H735" s="171">
        <v>21</v>
      </c>
      <c r="I735" s="172"/>
      <c r="J735" s="173">
        <f>ROUND(I735*H735,2)</f>
        <v>0</v>
      </c>
      <c r="K735" s="169" t="s">
        <v>142</v>
      </c>
      <c r="L735" s="41"/>
      <c r="M735" s="174" t="s">
        <v>5</v>
      </c>
      <c r="N735" s="175" t="s">
        <v>44</v>
      </c>
      <c r="O735" s="42"/>
      <c r="P735" s="176">
        <f>O735*H735</f>
        <v>0</v>
      </c>
      <c r="Q735" s="176">
        <v>3.8E-3</v>
      </c>
      <c r="R735" s="176">
        <f>Q735*H735</f>
        <v>7.9799999999999996E-2</v>
      </c>
      <c r="S735" s="176">
        <v>0</v>
      </c>
      <c r="T735" s="177">
        <f>S735*H735</f>
        <v>0</v>
      </c>
      <c r="AR735" s="24" t="s">
        <v>220</v>
      </c>
      <c r="AT735" s="24" t="s">
        <v>130</v>
      </c>
      <c r="AU735" s="24" t="s">
        <v>85</v>
      </c>
      <c r="AY735" s="24" t="s">
        <v>129</v>
      </c>
      <c r="BE735" s="178">
        <f>IF(N735="základní",J735,0)</f>
        <v>0</v>
      </c>
      <c r="BF735" s="178">
        <f>IF(N735="snížená",J735,0)</f>
        <v>0</v>
      </c>
      <c r="BG735" s="178">
        <f>IF(N735="zákl. přenesená",J735,0)</f>
        <v>0</v>
      </c>
      <c r="BH735" s="178">
        <f>IF(N735="sníž. přenesená",J735,0)</f>
        <v>0</v>
      </c>
      <c r="BI735" s="178">
        <f>IF(N735="nulová",J735,0)</f>
        <v>0</v>
      </c>
      <c r="BJ735" s="24" t="s">
        <v>78</v>
      </c>
      <c r="BK735" s="178">
        <f>ROUND(I735*H735,2)</f>
        <v>0</v>
      </c>
      <c r="BL735" s="24" t="s">
        <v>220</v>
      </c>
      <c r="BM735" s="24" t="s">
        <v>967</v>
      </c>
    </row>
    <row r="736" spans="2:65" s="1" customFormat="1" ht="54">
      <c r="B736" s="41"/>
      <c r="D736" s="180" t="s">
        <v>144</v>
      </c>
      <c r="F736" s="205" t="s">
        <v>963</v>
      </c>
      <c r="I736" s="206"/>
      <c r="L736" s="41"/>
      <c r="M736" s="207"/>
      <c r="N736" s="42"/>
      <c r="O736" s="42"/>
      <c r="P736" s="42"/>
      <c r="Q736" s="42"/>
      <c r="R736" s="42"/>
      <c r="S736" s="42"/>
      <c r="T736" s="70"/>
      <c r="AT736" s="24" t="s">
        <v>144</v>
      </c>
      <c r="AU736" s="24" t="s">
        <v>85</v>
      </c>
    </row>
    <row r="737" spans="2:65" s="12" customFormat="1">
      <c r="B737" s="187"/>
      <c r="D737" s="180" t="s">
        <v>135</v>
      </c>
      <c r="E737" s="188" t="s">
        <v>5</v>
      </c>
      <c r="F737" s="189" t="s">
        <v>896</v>
      </c>
      <c r="H737" s="190">
        <v>21</v>
      </c>
      <c r="I737" s="191"/>
      <c r="L737" s="187"/>
      <c r="M737" s="192"/>
      <c r="N737" s="193"/>
      <c r="O737" s="193"/>
      <c r="P737" s="193"/>
      <c r="Q737" s="193"/>
      <c r="R737" s="193"/>
      <c r="S737" s="193"/>
      <c r="T737" s="194"/>
      <c r="AT737" s="188" t="s">
        <v>135</v>
      </c>
      <c r="AU737" s="188" t="s">
        <v>85</v>
      </c>
      <c r="AV737" s="12" t="s">
        <v>85</v>
      </c>
      <c r="AW737" s="12" t="s">
        <v>36</v>
      </c>
      <c r="AX737" s="12" t="s">
        <v>78</v>
      </c>
      <c r="AY737" s="188" t="s">
        <v>129</v>
      </c>
    </row>
    <row r="738" spans="2:65" s="1" customFormat="1" ht="25.5" customHeight="1">
      <c r="B738" s="166"/>
      <c r="C738" s="167" t="s">
        <v>968</v>
      </c>
      <c r="D738" s="167" t="s">
        <v>130</v>
      </c>
      <c r="E738" s="168" t="s">
        <v>969</v>
      </c>
      <c r="F738" s="169" t="s">
        <v>970</v>
      </c>
      <c r="G738" s="170" t="s">
        <v>141</v>
      </c>
      <c r="H738" s="171">
        <v>18.5</v>
      </c>
      <c r="I738" s="172"/>
      <c r="J738" s="173">
        <f>ROUND(I738*H738,2)</f>
        <v>0</v>
      </c>
      <c r="K738" s="169" t="s">
        <v>142</v>
      </c>
      <c r="L738" s="41"/>
      <c r="M738" s="174" t="s">
        <v>5</v>
      </c>
      <c r="N738" s="175" t="s">
        <v>44</v>
      </c>
      <c r="O738" s="42"/>
      <c r="P738" s="176">
        <f>O738*H738</f>
        <v>0</v>
      </c>
      <c r="Q738" s="176">
        <v>2.2599999999999999E-3</v>
      </c>
      <c r="R738" s="176">
        <f>Q738*H738</f>
        <v>4.181E-2</v>
      </c>
      <c r="S738" s="176">
        <v>0</v>
      </c>
      <c r="T738" s="177">
        <f>S738*H738</f>
        <v>0</v>
      </c>
      <c r="AR738" s="24" t="s">
        <v>220</v>
      </c>
      <c r="AT738" s="24" t="s">
        <v>130</v>
      </c>
      <c r="AU738" s="24" t="s">
        <v>85</v>
      </c>
      <c r="AY738" s="24" t="s">
        <v>129</v>
      </c>
      <c r="BE738" s="178">
        <f>IF(N738="základní",J738,0)</f>
        <v>0</v>
      </c>
      <c r="BF738" s="178">
        <f>IF(N738="snížená",J738,0)</f>
        <v>0</v>
      </c>
      <c r="BG738" s="178">
        <f>IF(N738="zákl. přenesená",J738,0)</f>
        <v>0</v>
      </c>
      <c r="BH738" s="178">
        <f>IF(N738="sníž. přenesená",J738,0)</f>
        <v>0</v>
      </c>
      <c r="BI738" s="178">
        <f>IF(N738="nulová",J738,0)</f>
        <v>0</v>
      </c>
      <c r="BJ738" s="24" t="s">
        <v>78</v>
      </c>
      <c r="BK738" s="178">
        <f>ROUND(I738*H738,2)</f>
        <v>0</v>
      </c>
      <c r="BL738" s="24" t="s">
        <v>220</v>
      </c>
      <c r="BM738" s="24" t="s">
        <v>971</v>
      </c>
    </row>
    <row r="739" spans="2:65" s="1" customFormat="1" ht="54">
      <c r="B739" s="41"/>
      <c r="D739" s="180" t="s">
        <v>144</v>
      </c>
      <c r="F739" s="205" t="s">
        <v>963</v>
      </c>
      <c r="I739" s="206"/>
      <c r="L739" s="41"/>
      <c r="M739" s="207"/>
      <c r="N739" s="42"/>
      <c r="O739" s="42"/>
      <c r="P739" s="42"/>
      <c r="Q739" s="42"/>
      <c r="R739" s="42"/>
      <c r="S739" s="42"/>
      <c r="T739" s="70"/>
      <c r="AT739" s="24" t="s">
        <v>144</v>
      </c>
      <c r="AU739" s="24" t="s">
        <v>85</v>
      </c>
    </row>
    <row r="740" spans="2:65" s="1" customFormat="1" ht="25.5" customHeight="1">
      <c r="B740" s="166"/>
      <c r="C740" s="167" t="s">
        <v>972</v>
      </c>
      <c r="D740" s="167" t="s">
        <v>130</v>
      </c>
      <c r="E740" s="168" t="s">
        <v>973</v>
      </c>
      <c r="F740" s="169" t="s">
        <v>974</v>
      </c>
      <c r="G740" s="170" t="s">
        <v>205</v>
      </c>
      <c r="H740" s="171">
        <v>11</v>
      </c>
      <c r="I740" s="172"/>
      <c r="J740" s="173">
        <f>ROUND(I740*H740,2)</f>
        <v>0</v>
      </c>
      <c r="K740" s="169" t="s">
        <v>142</v>
      </c>
      <c r="L740" s="41"/>
      <c r="M740" s="174" t="s">
        <v>5</v>
      </c>
      <c r="N740" s="175" t="s">
        <v>44</v>
      </c>
      <c r="O740" s="42"/>
      <c r="P740" s="176">
        <f>O740*H740</f>
        <v>0</v>
      </c>
      <c r="Q740" s="176">
        <v>9.0600000000000003E-3</v>
      </c>
      <c r="R740" s="176">
        <f>Q740*H740</f>
        <v>9.9659999999999999E-2</v>
      </c>
      <c r="S740" s="176">
        <v>0</v>
      </c>
      <c r="T740" s="177">
        <f>S740*H740</f>
        <v>0</v>
      </c>
      <c r="AR740" s="24" t="s">
        <v>220</v>
      </c>
      <c r="AT740" s="24" t="s">
        <v>130</v>
      </c>
      <c r="AU740" s="24" t="s">
        <v>85</v>
      </c>
      <c r="AY740" s="24" t="s">
        <v>129</v>
      </c>
      <c r="BE740" s="178">
        <f>IF(N740="základní",J740,0)</f>
        <v>0</v>
      </c>
      <c r="BF740" s="178">
        <f>IF(N740="snížená",J740,0)</f>
        <v>0</v>
      </c>
      <c r="BG740" s="178">
        <f>IF(N740="zákl. přenesená",J740,0)</f>
        <v>0</v>
      </c>
      <c r="BH740" s="178">
        <f>IF(N740="sníž. přenesená",J740,0)</f>
        <v>0</v>
      </c>
      <c r="BI740" s="178">
        <f>IF(N740="nulová",J740,0)</f>
        <v>0</v>
      </c>
      <c r="BJ740" s="24" t="s">
        <v>78</v>
      </c>
      <c r="BK740" s="178">
        <f>ROUND(I740*H740,2)</f>
        <v>0</v>
      </c>
      <c r="BL740" s="24" t="s">
        <v>220</v>
      </c>
      <c r="BM740" s="24" t="s">
        <v>975</v>
      </c>
    </row>
    <row r="741" spans="2:65" s="1" customFormat="1" ht="54">
      <c r="B741" s="41"/>
      <c r="D741" s="180" t="s">
        <v>144</v>
      </c>
      <c r="F741" s="205" t="s">
        <v>963</v>
      </c>
      <c r="I741" s="206"/>
      <c r="L741" s="41"/>
      <c r="M741" s="207"/>
      <c r="N741" s="42"/>
      <c r="O741" s="42"/>
      <c r="P741" s="42"/>
      <c r="Q741" s="42"/>
      <c r="R741" s="42"/>
      <c r="S741" s="42"/>
      <c r="T741" s="70"/>
      <c r="AT741" s="24" t="s">
        <v>144</v>
      </c>
      <c r="AU741" s="24" t="s">
        <v>85</v>
      </c>
    </row>
    <row r="742" spans="2:65" s="1" customFormat="1" ht="25.5" customHeight="1">
      <c r="B742" s="166"/>
      <c r="C742" s="167" t="s">
        <v>976</v>
      </c>
      <c r="D742" s="167" t="s">
        <v>130</v>
      </c>
      <c r="E742" s="168" t="s">
        <v>977</v>
      </c>
      <c r="F742" s="169" t="s">
        <v>978</v>
      </c>
      <c r="G742" s="170" t="s">
        <v>141</v>
      </c>
      <c r="H742" s="171">
        <v>26</v>
      </c>
      <c r="I742" s="172"/>
      <c r="J742" s="173">
        <f>ROUND(I742*H742,2)</f>
        <v>0</v>
      </c>
      <c r="K742" s="169" t="s">
        <v>142</v>
      </c>
      <c r="L742" s="41"/>
      <c r="M742" s="174" t="s">
        <v>5</v>
      </c>
      <c r="N742" s="175" t="s">
        <v>44</v>
      </c>
      <c r="O742" s="42"/>
      <c r="P742" s="176">
        <f>O742*H742</f>
        <v>0</v>
      </c>
      <c r="Q742" s="176">
        <v>4.9399999999999999E-3</v>
      </c>
      <c r="R742" s="176">
        <f>Q742*H742</f>
        <v>0.12844</v>
      </c>
      <c r="S742" s="176">
        <v>0</v>
      </c>
      <c r="T742" s="177">
        <f>S742*H742</f>
        <v>0</v>
      </c>
      <c r="AR742" s="24" t="s">
        <v>220</v>
      </c>
      <c r="AT742" s="24" t="s">
        <v>130</v>
      </c>
      <c r="AU742" s="24" t="s">
        <v>85</v>
      </c>
      <c r="AY742" s="24" t="s">
        <v>129</v>
      </c>
      <c r="BE742" s="178">
        <f>IF(N742="základní",J742,0)</f>
        <v>0</v>
      </c>
      <c r="BF742" s="178">
        <f>IF(N742="snížená",J742,0)</f>
        <v>0</v>
      </c>
      <c r="BG742" s="178">
        <f>IF(N742="zákl. přenesená",J742,0)</f>
        <v>0</v>
      </c>
      <c r="BH742" s="178">
        <f>IF(N742="sníž. přenesená",J742,0)</f>
        <v>0</v>
      </c>
      <c r="BI742" s="178">
        <f>IF(N742="nulová",J742,0)</f>
        <v>0</v>
      </c>
      <c r="BJ742" s="24" t="s">
        <v>78</v>
      </c>
      <c r="BK742" s="178">
        <f>ROUND(I742*H742,2)</f>
        <v>0</v>
      </c>
      <c r="BL742" s="24" t="s">
        <v>220</v>
      </c>
      <c r="BM742" s="24" t="s">
        <v>979</v>
      </c>
    </row>
    <row r="743" spans="2:65" s="1" customFormat="1" ht="25.5" customHeight="1">
      <c r="B743" s="166"/>
      <c r="C743" s="167" t="s">
        <v>980</v>
      </c>
      <c r="D743" s="167" t="s">
        <v>130</v>
      </c>
      <c r="E743" s="168" t="s">
        <v>981</v>
      </c>
      <c r="F743" s="169" t="s">
        <v>982</v>
      </c>
      <c r="G743" s="170" t="s">
        <v>141</v>
      </c>
      <c r="H743" s="171">
        <v>17</v>
      </c>
      <c r="I743" s="172"/>
      <c r="J743" s="173">
        <f>ROUND(I743*H743,2)</f>
        <v>0</v>
      </c>
      <c r="K743" s="169" t="s">
        <v>142</v>
      </c>
      <c r="L743" s="41"/>
      <c r="M743" s="174" t="s">
        <v>5</v>
      </c>
      <c r="N743" s="175" t="s">
        <v>44</v>
      </c>
      <c r="O743" s="42"/>
      <c r="P743" s="176">
        <f>O743*H743</f>
        <v>0</v>
      </c>
      <c r="Q743" s="176">
        <v>5.9699999999999996E-3</v>
      </c>
      <c r="R743" s="176">
        <f>Q743*H743</f>
        <v>0.10149</v>
      </c>
      <c r="S743" s="176">
        <v>0</v>
      </c>
      <c r="T743" s="177">
        <f>S743*H743</f>
        <v>0</v>
      </c>
      <c r="AR743" s="24" t="s">
        <v>220</v>
      </c>
      <c r="AT743" s="24" t="s">
        <v>130</v>
      </c>
      <c r="AU743" s="24" t="s">
        <v>85</v>
      </c>
      <c r="AY743" s="24" t="s">
        <v>129</v>
      </c>
      <c r="BE743" s="178">
        <f>IF(N743="základní",J743,0)</f>
        <v>0</v>
      </c>
      <c r="BF743" s="178">
        <f>IF(N743="snížená",J743,0)</f>
        <v>0</v>
      </c>
      <c r="BG743" s="178">
        <f>IF(N743="zákl. přenesená",J743,0)</f>
        <v>0</v>
      </c>
      <c r="BH743" s="178">
        <f>IF(N743="sníž. přenesená",J743,0)</f>
        <v>0</v>
      </c>
      <c r="BI743" s="178">
        <f>IF(N743="nulová",J743,0)</f>
        <v>0</v>
      </c>
      <c r="BJ743" s="24" t="s">
        <v>78</v>
      </c>
      <c r="BK743" s="178">
        <f>ROUND(I743*H743,2)</f>
        <v>0</v>
      </c>
      <c r="BL743" s="24" t="s">
        <v>220</v>
      </c>
      <c r="BM743" s="24" t="s">
        <v>983</v>
      </c>
    </row>
    <row r="744" spans="2:65" s="1" customFormat="1" ht="25.5" customHeight="1">
      <c r="B744" s="166"/>
      <c r="C744" s="167" t="s">
        <v>984</v>
      </c>
      <c r="D744" s="167" t="s">
        <v>130</v>
      </c>
      <c r="E744" s="168" t="s">
        <v>985</v>
      </c>
      <c r="F744" s="169" t="s">
        <v>986</v>
      </c>
      <c r="G744" s="170" t="s">
        <v>174</v>
      </c>
      <c r="H744" s="171">
        <v>24</v>
      </c>
      <c r="I744" s="172"/>
      <c r="J744" s="173">
        <f>ROUND(I744*H744,2)</f>
        <v>0</v>
      </c>
      <c r="K744" s="169" t="s">
        <v>142</v>
      </c>
      <c r="L744" s="41"/>
      <c r="M744" s="174" t="s">
        <v>5</v>
      </c>
      <c r="N744" s="175" t="s">
        <v>44</v>
      </c>
      <c r="O744" s="42"/>
      <c r="P744" s="176">
        <f>O744*H744</f>
        <v>0</v>
      </c>
      <c r="Q744" s="176">
        <v>7.7299999999999999E-3</v>
      </c>
      <c r="R744" s="176">
        <f>Q744*H744</f>
        <v>0.18551999999999999</v>
      </c>
      <c r="S744" s="176">
        <v>0</v>
      </c>
      <c r="T744" s="177">
        <f>S744*H744</f>
        <v>0</v>
      </c>
      <c r="AR744" s="24" t="s">
        <v>220</v>
      </c>
      <c r="AT744" s="24" t="s">
        <v>130</v>
      </c>
      <c r="AU744" s="24" t="s">
        <v>85</v>
      </c>
      <c r="AY744" s="24" t="s">
        <v>129</v>
      </c>
      <c r="BE744" s="178">
        <f>IF(N744="základní",J744,0)</f>
        <v>0</v>
      </c>
      <c r="BF744" s="178">
        <f>IF(N744="snížená",J744,0)</f>
        <v>0</v>
      </c>
      <c r="BG744" s="178">
        <f>IF(N744="zákl. přenesená",J744,0)</f>
        <v>0</v>
      </c>
      <c r="BH744" s="178">
        <f>IF(N744="sníž. přenesená",J744,0)</f>
        <v>0</v>
      </c>
      <c r="BI744" s="178">
        <f>IF(N744="nulová",J744,0)</f>
        <v>0</v>
      </c>
      <c r="BJ744" s="24" t="s">
        <v>78</v>
      </c>
      <c r="BK744" s="178">
        <f>ROUND(I744*H744,2)</f>
        <v>0</v>
      </c>
      <c r="BL744" s="24" t="s">
        <v>220</v>
      </c>
      <c r="BM744" s="24" t="s">
        <v>987</v>
      </c>
    </row>
    <row r="745" spans="2:65" s="1" customFormat="1" ht="27">
      <c r="B745" s="41"/>
      <c r="D745" s="180" t="s">
        <v>144</v>
      </c>
      <c r="F745" s="205" t="s">
        <v>988</v>
      </c>
      <c r="I745" s="206"/>
      <c r="L745" s="41"/>
      <c r="M745" s="207"/>
      <c r="N745" s="42"/>
      <c r="O745" s="42"/>
      <c r="P745" s="42"/>
      <c r="Q745" s="42"/>
      <c r="R745" s="42"/>
      <c r="S745" s="42"/>
      <c r="T745" s="70"/>
      <c r="AT745" s="24" t="s">
        <v>144</v>
      </c>
      <c r="AU745" s="24" t="s">
        <v>85</v>
      </c>
    </row>
    <row r="746" spans="2:65" s="12" customFormat="1">
      <c r="B746" s="187"/>
      <c r="D746" s="180" t="s">
        <v>135</v>
      </c>
      <c r="E746" s="188" t="s">
        <v>5</v>
      </c>
      <c r="F746" s="189" t="s">
        <v>989</v>
      </c>
      <c r="H746" s="190">
        <v>24</v>
      </c>
      <c r="I746" s="191"/>
      <c r="L746" s="187"/>
      <c r="M746" s="192"/>
      <c r="N746" s="193"/>
      <c r="O746" s="193"/>
      <c r="P746" s="193"/>
      <c r="Q746" s="193"/>
      <c r="R746" s="193"/>
      <c r="S746" s="193"/>
      <c r="T746" s="194"/>
      <c r="AT746" s="188" t="s">
        <v>135</v>
      </c>
      <c r="AU746" s="188" t="s">
        <v>85</v>
      </c>
      <c r="AV746" s="12" t="s">
        <v>85</v>
      </c>
      <c r="AW746" s="12" t="s">
        <v>36</v>
      </c>
      <c r="AX746" s="12" t="s">
        <v>73</v>
      </c>
      <c r="AY746" s="188" t="s">
        <v>129</v>
      </c>
    </row>
    <row r="747" spans="2:65" s="13" customFormat="1">
      <c r="B747" s="195"/>
      <c r="D747" s="180" t="s">
        <v>135</v>
      </c>
      <c r="E747" s="196" t="s">
        <v>5</v>
      </c>
      <c r="F747" s="197" t="s">
        <v>137</v>
      </c>
      <c r="H747" s="198">
        <v>24</v>
      </c>
      <c r="I747" s="199"/>
      <c r="L747" s="195"/>
      <c r="M747" s="200"/>
      <c r="N747" s="201"/>
      <c r="O747" s="201"/>
      <c r="P747" s="201"/>
      <c r="Q747" s="201"/>
      <c r="R747" s="201"/>
      <c r="S747" s="201"/>
      <c r="T747" s="202"/>
      <c r="AT747" s="196" t="s">
        <v>135</v>
      </c>
      <c r="AU747" s="196" t="s">
        <v>85</v>
      </c>
      <c r="AV747" s="13" t="s">
        <v>133</v>
      </c>
      <c r="AW747" s="13" t="s">
        <v>36</v>
      </c>
      <c r="AX747" s="13" t="s">
        <v>78</v>
      </c>
      <c r="AY747" s="196" t="s">
        <v>129</v>
      </c>
    </row>
    <row r="748" spans="2:65" s="1" customFormat="1" ht="25.5" customHeight="1">
      <c r="B748" s="166"/>
      <c r="C748" s="167" t="s">
        <v>990</v>
      </c>
      <c r="D748" s="167" t="s">
        <v>130</v>
      </c>
      <c r="E748" s="168" t="s">
        <v>991</v>
      </c>
      <c r="F748" s="169" t="s">
        <v>992</v>
      </c>
      <c r="G748" s="170" t="s">
        <v>174</v>
      </c>
      <c r="H748" s="171">
        <v>4.7290000000000001</v>
      </c>
      <c r="I748" s="172"/>
      <c r="J748" s="173">
        <f>ROUND(I748*H748,2)</f>
        <v>0</v>
      </c>
      <c r="K748" s="169" t="s">
        <v>142</v>
      </c>
      <c r="L748" s="41"/>
      <c r="M748" s="174" t="s">
        <v>5</v>
      </c>
      <c r="N748" s="175" t="s">
        <v>44</v>
      </c>
      <c r="O748" s="42"/>
      <c r="P748" s="176">
        <f>O748*H748</f>
        <v>0</v>
      </c>
      <c r="Q748" s="176">
        <v>6.3699999999999998E-3</v>
      </c>
      <c r="R748" s="176">
        <f>Q748*H748</f>
        <v>3.0123730000000001E-2</v>
      </c>
      <c r="S748" s="176">
        <v>0</v>
      </c>
      <c r="T748" s="177">
        <f>S748*H748</f>
        <v>0</v>
      </c>
      <c r="AR748" s="24" t="s">
        <v>220</v>
      </c>
      <c r="AT748" s="24" t="s">
        <v>130</v>
      </c>
      <c r="AU748" s="24" t="s">
        <v>85</v>
      </c>
      <c r="AY748" s="24" t="s">
        <v>129</v>
      </c>
      <c r="BE748" s="178">
        <f>IF(N748="základní",J748,0)</f>
        <v>0</v>
      </c>
      <c r="BF748" s="178">
        <f>IF(N748="snížená",J748,0)</f>
        <v>0</v>
      </c>
      <c r="BG748" s="178">
        <f>IF(N748="zákl. přenesená",J748,0)</f>
        <v>0</v>
      </c>
      <c r="BH748" s="178">
        <f>IF(N748="sníž. přenesená",J748,0)</f>
        <v>0</v>
      </c>
      <c r="BI748" s="178">
        <f>IF(N748="nulová",J748,0)</f>
        <v>0</v>
      </c>
      <c r="BJ748" s="24" t="s">
        <v>78</v>
      </c>
      <c r="BK748" s="178">
        <f>ROUND(I748*H748,2)</f>
        <v>0</v>
      </c>
      <c r="BL748" s="24" t="s">
        <v>220</v>
      </c>
      <c r="BM748" s="24" t="s">
        <v>993</v>
      </c>
    </row>
    <row r="749" spans="2:65" s="1" customFormat="1" ht="40.5">
      <c r="B749" s="41"/>
      <c r="D749" s="180" t="s">
        <v>144</v>
      </c>
      <c r="F749" s="205" t="s">
        <v>994</v>
      </c>
      <c r="I749" s="206"/>
      <c r="L749" s="41"/>
      <c r="M749" s="207"/>
      <c r="N749" s="42"/>
      <c r="O749" s="42"/>
      <c r="P749" s="42"/>
      <c r="Q749" s="42"/>
      <c r="R749" s="42"/>
      <c r="S749" s="42"/>
      <c r="T749" s="70"/>
      <c r="AT749" s="24" t="s">
        <v>144</v>
      </c>
      <c r="AU749" s="24" t="s">
        <v>85</v>
      </c>
    </row>
    <row r="750" spans="2:65" s="11" customFormat="1">
      <c r="B750" s="179"/>
      <c r="D750" s="180" t="s">
        <v>135</v>
      </c>
      <c r="E750" s="181" t="s">
        <v>5</v>
      </c>
      <c r="F750" s="182" t="s">
        <v>177</v>
      </c>
      <c r="H750" s="181" t="s">
        <v>5</v>
      </c>
      <c r="I750" s="183"/>
      <c r="L750" s="179"/>
      <c r="M750" s="184"/>
      <c r="N750" s="185"/>
      <c r="O750" s="185"/>
      <c r="P750" s="185"/>
      <c r="Q750" s="185"/>
      <c r="R750" s="185"/>
      <c r="S750" s="185"/>
      <c r="T750" s="186"/>
      <c r="AT750" s="181" t="s">
        <v>135</v>
      </c>
      <c r="AU750" s="181" t="s">
        <v>85</v>
      </c>
      <c r="AV750" s="11" t="s">
        <v>78</v>
      </c>
      <c r="AW750" s="11" t="s">
        <v>36</v>
      </c>
      <c r="AX750" s="11" t="s">
        <v>73</v>
      </c>
      <c r="AY750" s="181" t="s">
        <v>129</v>
      </c>
    </row>
    <row r="751" spans="2:65" s="12" customFormat="1">
      <c r="B751" s="187"/>
      <c r="D751" s="180" t="s">
        <v>135</v>
      </c>
      <c r="E751" s="188" t="s">
        <v>5</v>
      </c>
      <c r="F751" s="189" t="s">
        <v>919</v>
      </c>
      <c r="H751" s="190">
        <v>0.83299999999999996</v>
      </c>
      <c r="I751" s="191"/>
      <c r="L751" s="187"/>
      <c r="M751" s="192"/>
      <c r="N751" s="193"/>
      <c r="O751" s="193"/>
      <c r="P751" s="193"/>
      <c r="Q751" s="193"/>
      <c r="R751" s="193"/>
      <c r="S751" s="193"/>
      <c r="T751" s="194"/>
      <c r="AT751" s="188" t="s">
        <v>135</v>
      </c>
      <c r="AU751" s="188" t="s">
        <v>85</v>
      </c>
      <c r="AV751" s="12" t="s">
        <v>85</v>
      </c>
      <c r="AW751" s="12" t="s">
        <v>36</v>
      </c>
      <c r="AX751" s="12" t="s">
        <v>73</v>
      </c>
      <c r="AY751" s="188" t="s">
        <v>129</v>
      </c>
    </row>
    <row r="752" spans="2:65" s="12" customFormat="1">
      <c r="B752" s="187"/>
      <c r="D752" s="180" t="s">
        <v>135</v>
      </c>
      <c r="E752" s="188" t="s">
        <v>5</v>
      </c>
      <c r="F752" s="189" t="s">
        <v>920</v>
      </c>
      <c r="H752" s="190">
        <v>0.68600000000000005</v>
      </c>
      <c r="I752" s="191"/>
      <c r="L752" s="187"/>
      <c r="M752" s="192"/>
      <c r="N752" s="193"/>
      <c r="O752" s="193"/>
      <c r="P752" s="193"/>
      <c r="Q752" s="193"/>
      <c r="R752" s="193"/>
      <c r="S752" s="193"/>
      <c r="T752" s="194"/>
      <c r="AT752" s="188" t="s">
        <v>135</v>
      </c>
      <c r="AU752" s="188" t="s">
        <v>85</v>
      </c>
      <c r="AV752" s="12" t="s">
        <v>85</v>
      </c>
      <c r="AW752" s="12" t="s">
        <v>36</v>
      </c>
      <c r="AX752" s="12" t="s">
        <v>73</v>
      </c>
      <c r="AY752" s="188" t="s">
        <v>129</v>
      </c>
    </row>
    <row r="753" spans="2:65" s="12" customFormat="1">
      <c r="B753" s="187"/>
      <c r="D753" s="180" t="s">
        <v>135</v>
      </c>
      <c r="E753" s="188" t="s">
        <v>5</v>
      </c>
      <c r="F753" s="189" t="s">
        <v>921</v>
      </c>
      <c r="H753" s="190">
        <v>0.69099999999999995</v>
      </c>
      <c r="I753" s="191"/>
      <c r="L753" s="187"/>
      <c r="M753" s="192"/>
      <c r="N753" s="193"/>
      <c r="O753" s="193"/>
      <c r="P753" s="193"/>
      <c r="Q753" s="193"/>
      <c r="R753" s="193"/>
      <c r="S753" s="193"/>
      <c r="T753" s="194"/>
      <c r="AT753" s="188" t="s">
        <v>135</v>
      </c>
      <c r="AU753" s="188" t="s">
        <v>85</v>
      </c>
      <c r="AV753" s="12" t="s">
        <v>85</v>
      </c>
      <c r="AW753" s="12" t="s">
        <v>36</v>
      </c>
      <c r="AX753" s="12" t="s">
        <v>73</v>
      </c>
      <c r="AY753" s="188" t="s">
        <v>129</v>
      </c>
    </row>
    <row r="754" spans="2:65" s="12" customFormat="1">
      <c r="B754" s="187"/>
      <c r="D754" s="180" t="s">
        <v>135</v>
      </c>
      <c r="E754" s="188" t="s">
        <v>5</v>
      </c>
      <c r="F754" s="189" t="s">
        <v>922</v>
      </c>
      <c r="H754" s="190">
        <v>0.63900000000000001</v>
      </c>
      <c r="I754" s="191"/>
      <c r="L754" s="187"/>
      <c r="M754" s="192"/>
      <c r="N754" s="193"/>
      <c r="O754" s="193"/>
      <c r="P754" s="193"/>
      <c r="Q754" s="193"/>
      <c r="R754" s="193"/>
      <c r="S754" s="193"/>
      <c r="T754" s="194"/>
      <c r="AT754" s="188" t="s">
        <v>135</v>
      </c>
      <c r="AU754" s="188" t="s">
        <v>85</v>
      </c>
      <c r="AV754" s="12" t="s">
        <v>85</v>
      </c>
      <c r="AW754" s="12" t="s">
        <v>36</v>
      </c>
      <c r="AX754" s="12" t="s">
        <v>73</v>
      </c>
      <c r="AY754" s="188" t="s">
        <v>129</v>
      </c>
    </row>
    <row r="755" spans="2:65" s="12" customFormat="1">
      <c r="B755" s="187"/>
      <c r="D755" s="180" t="s">
        <v>135</v>
      </c>
      <c r="E755" s="188" t="s">
        <v>5</v>
      </c>
      <c r="F755" s="189" t="s">
        <v>923</v>
      </c>
      <c r="H755" s="190">
        <v>1.0109999999999999</v>
      </c>
      <c r="I755" s="191"/>
      <c r="L755" s="187"/>
      <c r="M755" s="192"/>
      <c r="N755" s="193"/>
      <c r="O755" s="193"/>
      <c r="P755" s="193"/>
      <c r="Q755" s="193"/>
      <c r="R755" s="193"/>
      <c r="S755" s="193"/>
      <c r="T755" s="194"/>
      <c r="AT755" s="188" t="s">
        <v>135</v>
      </c>
      <c r="AU755" s="188" t="s">
        <v>85</v>
      </c>
      <c r="AV755" s="12" t="s">
        <v>85</v>
      </c>
      <c r="AW755" s="12" t="s">
        <v>36</v>
      </c>
      <c r="AX755" s="12" t="s">
        <v>73</v>
      </c>
      <c r="AY755" s="188" t="s">
        <v>129</v>
      </c>
    </row>
    <row r="756" spans="2:65" s="12" customFormat="1">
      <c r="B756" s="187"/>
      <c r="D756" s="180" t="s">
        <v>135</v>
      </c>
      <c r="E756" s="188" t="s">
        <v>5</v>
      </c>
      <c r="F756" s="189" t="s">
        <v>924</v>
      </c>
      <c r="H756" s="190">
        <v>0.221</v>
      </c>
      <c r="I756" s="191"/>
      <c r="L756" s="187"/>
      <c r="M756" s="192"/>
      <c r="N756" s="193"/>
      <c r="O756" s="193"/>
      <c r="P756" s="193"/>
      <c r="Q756" s="193"/>
      <c r="R756" s="193"/>
      <c r="S756" s="193"/>
      <c r="T756" s="194"/>
      <c r="AT756" s="188" t="s">
        <v>135</v>
      </c>
      <c r="AU756" s="188" t="s">
        <v>85</v>
      </c>
      <c r="AV756" s="12" t="s">
        <v>85</v>
      </c>
      <c r="AW756" s="12" t="s">
        <v>36</v>
      </c>
      <c r="AX756" s="12" t="s">
        <v>73</v>
      </c>
      <c r="AY756" s="188" t="s">
        <v>129</v>
      </c>
    </row>
    <row r="757" spans="2:65" s="12" customFormat="1">
      <c r="B757" s="187"/>
      <c r="D757" s="180" t="s">
        <v>135</v>
      </c>
      <c r="E757" s="188" t="s">
        <v>5</v>
      </c>
      <c r="F757" s="189" t="s">
        <v>925</v>
      </c>
      <c r="H757" s="190">
        <v>0.42699999999999999</v>
      </c>
      <c r="I757" s="191"/>
      <c r="L757" s="187"/>
      <c r="M757" s="192"/>
      <c r="N757" s="193"/>
      <c r="O757" s="193"/>
      <c r="P757" s="193"/>
      <c r="Q757" s="193"/>
      <c r="R757" s="193"/>
      <c r="S757" s="193"/>
      <c r="T757" s="194"/>
      <c r="AT757" s="188" t="s">
        <v>135</v>
      </c>
      <c r="AU757" s="188" t="s">
        <v>85</v>
      </c>
      <c r="AV757" s="12" t="s">
        <v>85</v>
      </c>
      <c r="AW757" s="12" t="s">
        <v>36</v>
      </c>
      <c r="AX757" s="12" t="s">
        <v>73</v>
      </c>
      <c r="AY757" s="188" t="s">
        <v>129</v>
      </c>
    </row>
    <row r="758" spans="2:65" s="12" customFormat="1">
      <c r="B758" s="187"/>
      <c r="D758" s="180" t="s">
        <v>135</v>
      </c>
      <c r="E758" s="188" t="s">
        <v>5</v>
      </c>
      <c r="F758" s="189" t="s">
        <v>924</v>
      </c>
      <c r="H758" s="190">
        <v>0.221</v>
      </c>
      <c r="I758" s="191"/>
      <c r="L758" s="187"/>
      <c r="M758" s="192"/>
      <c r="N758" s="193"/>
      <c r="O758" s="193"/>
      <c r="P758" s="193"/>
      <c r="Q758" s="193"/>
      <c r="R758" s="193"/>
      <c r="S758" s="193"/>
      <c r="T758" s="194"/>
      <c r="AT758" s="188" t="s">
        <v>135</v>
      </c>
      <c r="AU758" s="188" t="s">
        <v>85</v>
      </c>
      <c r="AV758" s="12" t="s">
        <v>85</v>
      </c>
      <c r="AW758" s="12" t="s">
        <v>36</v>
      </c>
      <c r="AX758" s="12" t="s">
        <v>73</v>
      </c>
      <c r="AY758" s="188" t="s">
        <v>129</v>
      </c>
    </row>
    <row r="759" spans="2:65" s="13" customFormat="1">
      <c r="B759" s="195"/>
      <c r="D759" s="180" t="s">
        <v>135</v>
      </c>
      <c r="E759" s="196" t="s">
        <v>5</v>
      </c>
      <c r="F759" s="197" t="s">
        <v>137</v>
      </c>
      <c r="H759" s="198">
        <v>4.7290000000000001</v>
      </c>
      <c r="I759" s="199"/>
      <c r="L759" s="195"/>
      <c r="M759" s="200"/>
      <c r="N759" s="201"/>
      <c r="O759" s="201"/>
      <c r="P759" s="201"/>
      <c r="Q759" s="201"/>
      <c r="R759" s="201"/>
      <c r="S759" s="201"/>
      <c r="T759" s="202"/>
      <c r="AT759" s="196" t="s">
        <v>135</v>
      </c>
      <c r="AU759" s="196" t="s">
        <v>85</v>
      </c>
      <c r="AV759" s="13" t="s">
        <v>133</v>
      </c>
      <c r="AW759" s="13" t="s">
        <v>36</v>
      </c>
      <c r="AX759" s="13" t="s">
        <v>78</v>
      </c>
      <c r="AY759" s="196" t="s">
        <v>129</v>
      </c>
    </row>
    <row r="760" spans="2:65" s="1" customFormat="1" ht="38.25" customHeight="1">
      <c r="B760" s="166"/>
      <c r="C760" s="167" t="s">
        <v>995</v>
      </c>
      <c r="D760" s="167" t="s">
        <v>130</v>
      </c>
      <c r="E760" s="168" t="s">
        <v>996</v>
      </c>
      <c r="F760" s="169" t="s">
        <v>997</v>
      </c>
      <c r="G760" s="170" t="s">
        <v>205</v>
      </c>
      <c r="H760" s="171">
        <v>6</v>
      </c>
      <c r="I760" s="172"/>
      <c r="J760" s="173">
        <f>ROUND(I760*H760,2)</f>
        <v>0</v>
      </c>
      <c r="K760" s="169" t="s">
        <v>142</v>
      </c>
      <c r="L760" s="41"/>
      <c r="M760" s="174" t="s">
        <v>5</v>
      </c>
      <c r="N760" s="175" t="s">
        <v>44</v>
      </c>
      <c r="O760" s="42"/>
      <c r="P760" s="176">
        <f>O760*H760</f>
        <v>0</v>
      </c>
      <c r="Q760" s="176">
        <v>2.7599999999999999E-3</v>
      </c>
      <c r="R760" s="176">
        <f>Q760*H760</f>
        <v>1.6559999999999998E-2</v>
      </c>
      <c r="S760" s="176">
        <v>0</v>
      </c>
      <c r="T760" s="177">
        <f>S760*H760</f>
        <v>0</v>
      </c>
      <c r="AR760" s="24" t="s">
        <v>220</v>
      </c>
      <c r="AT760" s="24" t="s">
        <v>130</v>
      </c>
      <c r="AU760" s="24" t="s">
        <v>85</v>
      </c>
      <c r="AY760" s="24" t="s">
        <v>129</v>
      </c>
      <c r="BE760" s="178">
        <f>IF(N760="základní",J760,0)</f>
        <v>0</v>
      </c>
      <c r="BF760" s="178">
        <f>IF(N760="snížená",J760,0)</f>
        <v>0</v>
      </c>
      <c r="BG760" s="178">
        <f>IF(N760="zákl. přenesená",J760,0)</f>
        <v>0</v>
      </c>
      <c r="BH760" s="178">
        <f>IF(N760="sníž. přenesená",J760,0)</f>
        <v>0</v>
      </c>
      <c r="BI760" s="178">
        <f>IF(N760="nulová",J760,0)</f>
        <v>0</v>
      </c>
      <c r="BJ760" s="24" t="s">
        <v>78</v>
      </c>
      <c r="BK760" s="178">
        <f>ROUND(I760*H760,2)</f>
        <v>0</v>
      </c>
      <c r="BL760" s="24" t="s">
        <v>220</v>
      </c>
      <c r="BM760" s="24" t="s">
        <v>998</v>
      </c>
    </row>
    <row r="761" spans="2:65" s="1" customFormat="1" ht="38.25" customHeight="1">
      <c r="B761" s="166"/>
      <c r="C761" s="167" t="s">
        <v>999</v>
      </c>
      <c r="D761" s="167" t="s">
        <v>130</v>
      </c>
      <c r="E761" s="168" t="s">
        <v>1000</v>
      </c>
      <c r="F761" s="169" t="s">
        <v>1001</v>
      </c>
      <c r="G761" s="170" t="s">
        <v>205</v>
      </c>
      <c r="H761" s="171">
        <v>3</v>
      </c>
      <c r="I761" s="172"/>
      <c r="J761" s="173">
        <f>ROUND(I761*H761,2)</f>
        <v>0</v>
      </c>
      <c r="K761" s="169" t="s">
        <v>142</v>
      </c>
      <c r="L761" s="41"/>
      <c r="M761" s="174" t="s">
        <v>5</v>
      </c>
      <c r="N761" s="175" t="s">
        <v>44</v>
      </c>
      <c r="O761" s="42"/>
      <c r="P761" s="176">
        <f>O761*H761</f>
        <v>0</v>
      </c>
      <c r="Q761" s="176">
        <v>2.7799999999999999E-3</v>
      </c>
      <c r="R761" s="176">
        <f>Q761*H761</f>
        <v>8.3400000000000002E-3</v>
      </c>
      <c r="S761" s="176">
        <v>0</v>
      </c>
      <c r="T761" s="177">
        <f>S761*H761</f>
        <v>0</v>
      </c>
      <c r="AR761" s="24" t="s">
        <v>220</v>
      </c>
      <c r="AT761" s="24" t="s">
        <v>130</v>
      </c>
      <c r="AU761" s="24" t="s">
        <v>85</v>
      </c>
      <c r="AY761" s="24" t="s">
        <v>129</v>
      </c>
      <c r="BE761" s="178">
        <f>IF(N761="základní",J761,0)</f>
        <v>0</v>
      </c>
      <c r="BF761" s="178">
        <f>IF(N761="snížená",J761,0)</f>
        <v>0</v>
      </c>
      <c r="BG761" s="178">
        <f>IF(N761="zákl. přenesená",J761,0)</f>
        <v>0</v>
      </c>
      <c r="BH761" s="178">
        <f>IF(N761="sníž. přenesená",J761,0)</f>
        <v>0</v>
      </c>
      <c r="BI761" s="178">
        <f>IF(N761="nulová",J761,0)</f>
        <v>0</v>
      </c>
      <c r="BJ761" s="24" t="s">
        <v>78</v>
      </c>
      <c r="BK761" s="178">
        <f>ROUND(I761*H761,2)</f>
        <v>0</v>
      </c>
      <c r="BL761" s="24" t="s">
        <v>220</v>
      </c>
      <c r="BM761" s="24" t="s">
        <v>1002</v>
      </c>
    </row>
    <row r="762" spans="2:65" s="1" customFormat="1" ht="25.5" customHeight="1">
      <c r="B762" s="166"/>
      <c r="C762" s="167" t="s">
        <v>1003</v>
      </c>
      <c r="D762" s="167" t="s">
        <v>130</v>
      </c>
      <c r="E762" s="168" t="s">
        <v>1004</v>
      </c>
      <c r="F762" s="169" t="s">
        <v>1005</v>
      </c>
      <c r="G762" s="170" t="s">
        <v>141</v>
      </c>
      <c r="H762" s="171">
        <v>25.5</v>
      </c>
      <c r="I762" s="172"/>
      <c r="J762" s="173">
        <f>ROUND(I762*H762,2)</f>
        <v>0</v>
      </c>
      <c r="K762" s="169" t="s">
        <v>142</v>
      </c>
      <c r="L762" s="41"/>
      <c r="M762" s="174" t="s">
        <v>5</v>
      </c>
      <c r="N762" s="175" t="s">
        <v>44</v>
      </c>
      <c r="O762" s="42"/>
      <c r="P762" s="176">
        <f>O762*H762</f>
        <v>0</v>
      </c>
      <c r="Q762" s="176">
        <v>2.5899999999999999E-3</v>
      </c>
      <c r="R762" s="176">
        <f>Q762*H762</f>
        <v>6.6044999999999993E-2</v>
      </c>
      <c r="S762" s="176">
        <v>0</v>
      </c>
      <c r="T762" s="177">
        <f>S762*H762</f>
        <v>0</v>
      </c>
      <c r="AR762" s="24" t="s">
        <v>220</v>
      </c>
      <c r="AT762" s="24" t="s">
        <v>130</v>
      </c>
      <c r="AU762" s="24" t="s">
        <v>85</v>
      </c>
      <c r="AY762" s="24" t="s">
        <v>129</v>
      </c>
      <c r="BE762" s="178">
        <f>IF(N762="základní",J762,0)</f>
        <v>0</v>
      </c>
      <c r="BF762" s="178">
        <f>IF(N762="snížená",J762,0)</f>
        <v>0</v>
      </c>
      <c r="BG762" s="178">
        <f>IF(N762="zákl. přenesená",J762,0)</f>
        <v>0</v>
      </c>
      <c r="BH762" s="178">
        <f>IF(N762="sníž. přenesená",J762,0)</f>
        <v>0</v>
      </c>
      <c r="BI762" s="178">
        <f>IF(N762="nulová",J762,0)</f>
        <v>0</v>
      </c>
      <c r="BJ762" s="24" t="s">
        <v>78</v>
      </c>
      <c r="BK762" s="178">
        <f>ROUND(I762*H762,2)</f>
        <v>0</v>
      </c>
      <c r="BL762" s="24" t="s">
        <v>220</v>
      </c>
      <c r="BM762" s="24" t="s">
        <v>1006</v>
      </c>
    </row>
    <row r="763" spans="2:65" s="12" customFormat="1">
      <c r="B763" s="187"/>
      <c r="D763" s="180" t="s">
        <v>135</v>
      </c>
      <c r="E763" s="188" t="s">
        <v>5</v>
      </c>
      <c r="F763" s="189" t="s">
        <v>935</v>
      </c>
      <c r="H763" s="190">
        <v>25.5</v>
      </c>
      <c r="I763" s="191"/>
      <c r="L763" s="187"/>
      <c r="M763" s="192"/>
      <c r="N763" s="193"/>
      <c r="O763" s="193"/>
      <c r="P763" s="193"/>
      <c r="Q763" s="193"/>
      <c r="R763" s="193"/>
      <c r="S763" s="193"/>
      <c r="T763" s="194"/>
      <c r="AT763" s="188" t="s">
        <v>135</v>
      </c>
      <c r="AU763" s="188" t="s">
        <v>85</v>
      </c>
      <c r="AV763" s="12" t="s">
        <v>85</v>
      </c>
      <c r="AW763" s="12" t="s">
        <v>36</v>
      </c>
      <c r="AX763" s="12" t="s">
        <v>78</v>
      </c>
      <c r="AY763" s="188" t="s">
        <v>129</v>
      </c>
    </row>
    <row r="764" spans="2:65" s="1" customFormat="1" ht="25.5" customHeight="1">
      <c r="B764" s="166"/>
      <c r="C764" s="167" t="s">
        <v>1007</v>
      </c>
      <c r="D764" s="167" t="s">
        <v>130</v>
      </c>
      <c r="E764" s="168" t="s">
        <v>1008</v>
      </c>
      <c r="F764" s="169" t="s">
        <v>1009</v>
      </c>
      <c r="G764" s="170" t="s">
        <v>205</v>
      </c>
      <c r="H764" s="171">
        <v>2</v>
      </c>
      <c r="I764" s="172"/>
      <c r="J764" s="173">
        <f>ROUND(I764*H764,2)</f>
        <v>0</v>
      </c>
      <c r="K764" s="169" t="s">
        <v>142</v>
      </c>
      <c r="L764" s="41"/>
      <c r="M764" s="174" t="s">
        <v>5</v>
      </c>
      <c r="N764" s="175" t="s">
        <v>44</v>
      </c>
      <c r="O764" s="42"/>
      <c r="P764" s="176">
        <f>O764*H764</f>
        <v>0</v>
      </c>
      <c r="Q764" s="176">
        <v>2.0300000000000001E-3</v>
      </c>
      <c r="R764" s="176">
        <f>Q764*H764</f>
        <v>4.0600000000000002E-3</v>
      </c>
      <c r="S764" s="176">
        <v>0</v>
      </c>
      <c r="T764" s="177">
        <f>S764*H764</f>
        <v>0</v>
      </c>
      <c r="AR764" s="24" t="s">
        <v>220</v>
      </c>
      <c r="AT764" s="24" t="s">
        <v>130</v>
      </c>
      <c r="AU764" s="24" t="s">
        <v>85</v>
      </c>
      <c r="AY764" s="24" t="s">
        <v>129</v>
      </c>
      <c r="BE764" s="178">
        <f>IF(N764="základní",J764,0)</f>
        <v>0</v>
      </c>
      <c r="BF764" s="178">
        <f>IF(N764="snížená",J764,0)</f>
        <v>0</v>
      </c>
      <c r="BG764" s="178">
        <f>IF(N764="zákl. přenesená",J764,0)</f>
        <v>0</v>
      </c>
      <c r="BH764" s="178">
        <f>IF(N764="sníž. přenesená",J764,0)</f>
        <v>0</v>
      </c>
      <c r="BI764" s="178">
        <f>IF(N764="nulová",J764,0)</f>
        <v>0</v>
      </c>
      <c r="BJ764" s="24" t="s">
        <v>78</v>
      </c>
      <c r="BK764" s="178">
        <f>ROUND(I764*H764,2)</f>
        <v>0</v>
      </c>
      <c r="BL764" s="24" t="s">
        <v>220</v>
      </c>
      <c r="BM764" s="24" t="s">
        <v>1010</v>
      </c>
    </row>
    <row r="765" spans="2:65" s="1" customFormat="1" ht="25.5" customHeight="1">
      <c r="B765" s="166"/>
      <c r="C765" s="167" t="s">
        <v>1011</v>
      </c>
      <c r="D765" s="167" t="s">
        <v>130</v>
      </c>
      <c r="E765" s="168" t="s">
        <v>1012</v>
      </c>
      <c r="F765" s="169" t="s">
        <v>1013</v>
      </c>
      <c r="G765" s="170" t="s">
        <v>205</v>
      </c>
      <c r="H765" s="171">
        <v>2</v>
      </c>
      <c r="I765" s="172"/>
      <c r="J765" s="173">
        <f>ROUND(I765*H765,2)</f>
        <v>0</v>
      </c>
      <c r="K765" s="169" t="s">
        <v>142</v>
      </c>
      <c r="L765" s="41"/>
      <c r="M765" s="174" t="s">
        <v>5</v>
      </c>
      <c r="N765" s="175" t="s">
        <v>44</v>
      </c>
      <c r="O765" s="42"/>
      <c r="P765" s="176">
        <f>O765*H765</f>
        <v>0</v>
      </c>
      <c r="Q765" s="176">
        <v>3.3899999999999998E-3</v>
      </c>
      <c r="R765" s="176">
        <f>Q765*H765</f>
        <v>6.7799999999999996E-3</v>
      </c>
      <c r="S765" s="176">
        <v>0</v>
      </c>
      <c r="T765" s="177">
        <f>S765*H765</f>
        <v>0</v>
      </c>
      <c r="AR765" s="24" t="s">
        <v>220</v>
      </c>
      <c r="AT765" s="24" t="s">
        <v>130</v>
      </c>
      <c r="AU765" s="24" t="s">
        <v>85</v>
      </c>
      <c r="AY765" s="24" t="s">
        <v>129</v>
      </c>
      <c r="BE765" s="178">
        <f>IF(N765="základní",J765,0)</f>
        <v>0</v>
      </c>
      <c r="BF765" s="178">
        <f>IF(N765="snížená",J765,0)</f>
        <v>0</v>
      </c>
      <c r="BG765" s="178">
        <f>IF(N765="zákl. přenesená",J765,0)</f>
        <v>0</v>
      </c>
      <c r="BH765" s="178">
        <f>IF(N765="sníž. přenesená",J765,0)</f>
        <v>0</v>
      </c>
      <c r="BI765" s="178">
        <f>IF(N765="nulová",J765,0)</f>
        <v>0</v>
      </c>
      <c r="BJ765" s="24" t="s">
        <v>78</v>
      </c>
      <c r="BK765" s="178">
        <f>ROUND(I765*H765,2)</f>
        <v>0</v>
      </c>
      <c r="BL765" s="24" t="s">
        <v>220</v>
      </c>
      <c r="BM765" s="24" t="s">
        <v>1014</v>
      </c>
    </row>
    <row r="766" spans="2:65" s="12" customFormat="1">
      <c r="B766" s="187"/>
      <c r="D766" s="180" t="s">
        <v>135</v>
      </c>
      <c r="E766" s="188" t="s">
        <v>5</v>
      </c>
      <c r="F766" s="189" t="s">
        <v>85</v>
      </c>
      <c r="H766" s="190">
        <v>2</v>
      </c>
      <c r="I766" s="191"/>
      <c r="L766" s="187"/>
      <c r="M766" s="192"/>
      <c r="N766" s="193"/>
      <c r="O766" s="193"/>
      <c r="P766" s="193"/>
      <c r="Q766" s="193"/>
      <c r="R766" s="193"/>
      <c r="S766" s="193"/>
      <c r="T766" s="194"/>
      <c r="AT766" s="188" t="s">
        <v>135</v>
      </c>
      <c r="AU766" s="188" t="s">
        <v>85</v>
      </c>
      <c r="AV766" s="12" t="s">
        <v>85</v>
      </c>
      <c r="AW766" s="12" t="s">
        <v>36</v>
      </c>
      <c r="AX766" s="12" t="s">
        <v>78</v>
      </c>
      <c r="AY766" s="188" t="s">
        <v>129</v>
      </c>
    </row>
    <row r="767" spans="2:65" s="1" customFormat="1" ht="25.5" customHeight="1">
      <c r="B767" s="166"/>
      <c r="C767" s="167" t="s">
        <v>1015</v>
      </c>
      <c r="D767" s="167" t="s">
        <v>130</v>
      </c>
      <c r="E767" s="168" t="s">
        <v>1016</v>
      </c>
      <c r="F767" s="169" t="s">
        <v>1017</v>
      </c>
      <c r="G767" s="170" t="s">
        <v>141</v>
      </c>
      <c r="H767" s="171">
        <v>11.2</v>
      </c>
      <c r="I767" s="172"/>
      <c r="J767" s="173">
        <f>ROUND(I767*H767,2)</f>
        <v>0</v>
      </c>
      <c r="K767" s="169" t="s">
        <v>142</v>
      </c>
      <c r="L767" s="41"/>
      <c r="M767" s="174" t="s">
        <v>5</v>
      </c>
      <c r="N767" s="175" t="s">
        <v>44</v>
      </c>
      <c r="O767" s="42"/>
      <c r="P767" s="176">
        <f>O767*H767</f>
        <v>0</v>
      </c>
      <c r="Q767" s="176">
        <v>5.9199999999999999E-3</v>
      </c>
      <c r="R767" s="176">
        <f>Q767*H767</f>
        <v>6.6303999999999988E-2</v>
      </c>
      <c r="S767" s="176">
        <v>0</v>
      </c>
      <c r="T767" s="177">
        <f>S767*H767</f>
        <v>0</v>
      </c>
      <c r="AR767" s="24" t="s">
        <v>220</v>
      </c>
      <c r="AT767" s="24" t="s">
        <v>130</v>
      </c>
      <c r="AU767" s="24" t="s">
        <v>85</v>
      </c>
      <c r="AY767" s="24" t="s">
        <v>129</v>
      </c>
      <c r="BE767" s="178">
        <f>IF(N767="základní",J767,0)</f>
        <v>0</v>
      </c>
      <c r="BF767" s="178">
        <f>IF(N767="snížená",J767,0)</f>
        <v>0</v>
      </c>
      <c r="BG767" s="178">
        <f>IF(N767="zákl. přenesená",J767,0)</f>
        <v>0</v>
      </c>
      <c r="BH767" s="178">
        <f>IF(N767="sníž. přenesená",J767,0)</f>
        <v>0</v>
      </c>
      <c r="BI767" s="178">
        <f>IF(N767="nulová",J767,0)</f>
        <v>0</v>
      </c>
      <c r="BJ767" s="24" t="s">
        <v>78</v>
      </c>
      <c r="BK767" s="178">
        <f>ROUND(I767*H767,2)</f>
        <v>0</v>
      </c>
      <c r="BL767" s="24" t="s">
        <v>220</v>
      </c>
      <c r="BM767" s="24" t="s">
        <v>1018</v>
      </c>
    </row>
    <row r="768" spans="2:65" s="1" customFormat="1" ht="40.5">
      <c r="B768" s="41"/>
      <c r="D768" s="180" t="s">
        <v>144</v>
      </c>
      <c r="F768" s="205" t="s">
        <v>1019</v>
      </c>
      <c r="I768" s="206"/>
      <c r="L768" s="41"/>
      <c r="M768" s="207"/>
      <c r="N768" s="42"/>
      <c r="O768" s="42"/>
      <c r="P768" s="42"/>
      <c r="Q768" s="42"/>
      <c r="R768" s="42"/>
      <c r="S768" s="42"/>
      <c r="T768" s="70"/>
      <c r="AT768" s="24" t="s">
        <v>144</v>
      </c>
      <c r="AU768" s="24" t="s">
        <v>85</v>
      </c>
    </row>
    <row r="769" spans="2:65" s="1" customFormat="1" ht="25.5" customHeight="1">
      <c r="B769" s="166"/>
      <c r="C769" s="167" t="s">
        <v>1020</v>
      </c>
      <c r="D769" s="167" t="s">
        <v>130</v>
      </c>
      <c r="E769" s="168" t="s">
        <v>1021</v>
      </c>
      <c r="F769" s="169" t="s">
        <v>1022</v>
      </c>
      <c r="G769" s="170" t="s">
        <v>205</v>
      </c>
      <c r="H769" s="171">
        <v>1</v>
      </c>
      <c r="I769" s="172"/>
      <c r="J769" s="173">
        <f>ROUND(I769*H769,2)</f>
        <v>0</v>
      </c>
      <c r="K769" s="169" t="s">
        <v>142</v>
      </c>
      <c r="L769" s="41"/>
      <c r="M769" s="174" t="s">
        <v>5</v>
      </c>
      <c r="N769" s="175" t="s">
        <v>44</v>
      </c>
      <c r="O769" s="42"/>
      <c r="P769" s="176">
        <f>O769*H769</f>
        <v>0</v>
      </c>
      <c r="Q769" s="176">
        <v>1.7000000000000001E-4</v>
      </c>
      <c r="R769" s="176">
        <f>Q769*H769</f>
        <v>1.7000000000000001E-4</v>
      </c>
      <c r="S769" s="176">
        <v>0</v>
      </c>
      <c r="T769" s="177">
        <f>S769*H769</f>
        <v>0</v>
      </c>
      <c r="AR769" s="24" t="s">
        <v>220</v>
      </c>
      <c r="AT769" s="24" t="s">
        <v>130</v>
      </c>
      <c r="AU769" s="24" t="s">
        <v>85</v>
      </c>
      <c r="AY769" s="24" t="s">
        <v>129</v>
      </c>
      <c r="BE769" s="178">
        <f>IF(N769="základní",J769,0)</f>
        <v>0</v>
      </c>
      <c r="BF769" s="178">
        <f>IF(N769="snížená",J769,0)</f>
        <v>0</v>
      </c>
      <c r="BG769" s="178">
        <f>IF(N769="zákl. přenesená",J769,0)</f>
        <v>0</v>
      </c>
      <c r="BH769" s="178">
        <f>IF(N769="sníž. přenesená",J769,0)</f>
        <v>0</v>
      </c>
      <c r="BI769" s="178">
        <f>IF(N769="nulová",J769,0)</f>
        <v>0</v>
      </c>
      <c r="BJ769" s="24" t="s">
        <v>78</v>
      </c>
      <c r="BK769" s="178">
        <f>ROUND(I769*H769,2)</f>
        <v>0</v>
      </c>
      <c r="BL769" s="24" t="s">
        <v>220</v>
      </c>
      <c r="BM769" s="24" t="s">
        <v>1023</v>
      </c>
    </row>
    <row r="770" spans="2:65" s="1" customFormat="1" ht="40.5">
      <c r="B770" s="41"/>
      <c r="D770" s="180" t="s">
        <v>144</v>
      </c>
      <c r="F770" s="205" t="s">
        <v>1019</v>
      </c>
      <c r="I770" s="206"/>
      <c r="L770" s="41"/>
      <c r="M770" s="207"/>
      <c r="N770" s="42"/>
      <c r="O770" s="42"/>
      <c r="P770" s="42"/>
      <c r="Q770" s="42"/>
      <c r="R770" s="42"/>
      <c r="S770" s="42"/>
      <c r="T770" s="70"/>
      <c r="AT770" s="24" t="s">
        <v>144</v>
      </c>
      <c r="AU770" s="24" t="s">
        <v>85</v>
      </c>
    </row>
    <row r="771" spans="2:65" s="1" customFormat="1" ht="25.5" customHeight="1">
      <c r="B771" s="166"/>
      <c r="C771" s="167" t="s">
        <v>1024</v>
      </c>
      <c r="D771" s="167" t="s">
        <v>130</v>
      </c>
      <c r="E771" s="168" t="s">
        <v>1025</v>
      </c>
      <c r="F771" s="169" t="s">
        <v>1026</v>
      </c>
      <c r="G771" s="170" t="s">
        <v>141</v>
      </c>
      <c r="H771" s="171">
        <v>3.5</v>
      </c>
      <c r="I771" s="172"/>
      <c r="J771" s="173">
        <f>ROUND(I771*H771,2)</f>
        <v>0</v>
      </c>
      <c r="K771" s="169" t="s">
        <v>142</v>
      </c>
      <c r="L771" s="41"/>
      <c r="M771" s="174" t="s">
        <v>5</v>
      </c>
      <c r="N771" s="175" t="s">
        <v>44</v>
      </c>
      <c r="O771" s="42"/>
      <c r="P771" s="176">
        <f>O771*H771</f>
        <v>0</v>
      </c>
      <c r="Q771" s="176">
        <v>2.14E-3</v>
      </c>
      <c r="R771" s="176">
        <f>Q771*H771</f>
        <v>7.4900000000000001E-3</v>
      </c>
      <c r="S771" s="176">
        <v>0</v>
      </c>
      <c r="T771" s="177">
        <f>S771*H771</f>
        <v>0</v>
      </c>
      <c r="AR771" s="24" t="s">
        <v>220</v>
      </c>
      <c r="AT771" s="24" t="s">
        <v>130</v>
      </c>
      <c r="AU771" s="24" t="s">
        <v>85</v>
      </c>
      <c r="AY771" s="24" t="s">
        <v>129</v>
      </c>
      <c r="BE771" s="178">
        <f>IF(N771="základní",J771,0)</f>
        <v>0</v>
      </c>
      <c r="BF771" s="178">
        <f>IF(N771="snížená",J771,0)</f>
        <v>0</v>
      </c>
      <c r="BG771" s="178">
        <f>IF(N771="zákl. přenesená",J771,0)</f>
        <v>0</v>
      </c>
      <c r="BH771" s="178">
        <f>IF(N771="sníž. přenesená",J771,0)</f>
        <v>0</v>
      </c>
      <c r="BI771" s="178">
        <f>IF(N771="nulová",J771,0)</f>
        <v>0</v>
      </c>
      <c r="BJ771" s="24" t="s">
        <v>78</v>
      </c>
      <c r="BK771" s="178">
        <f>ROUND(I771*H771,2)</f>
        <v>0</v>
      </c>
      <c r="BL771" s="24" t="s">
        <v>220</v>
      </c>
      <c r="BM771" s="24" t="s">
        <v>1027</v>
      </c>
    </row>
    <row r="772" spans="2:65" s="1" customFormat="1" ht="25.5" customHeight="1">
      <c r="B772" s="166"/>
      <c r="C772" s="167" t="s">
        <v>1028</v>
      </c>
      <c r="D772" s="167" t="s">
        <v>130</v>
      </c>
      <c r="E772" s="168" t="s">
        <v>1029</v>
      </c>
      <c r="F772" s="169" t="s">
        <v>1030</v>
      </c>
      <c r="G772" s="170" t="s">
        <v>141</v>
      </c>
      <c r="H772" s="171">
        <v>22</v>
      </c>
      <c r="I772" s="172"/>
      <c r="J772" s="173">
        <f>ROUND(I772*H772,2)</f>
        <v>0</v>
      </c>
      <c r="K772" s="169" t="s">
        <v>142</v>
      </c>
      <c r="L772" s="41"/>
      <c r="M772" s="174" t="s">
        <v>5</v>
      </c>
      <c r="N772" s="175" t="s">
        <v>44</v>
      </c>
      <c r="O772" s="42"/>
      <c r="P772" s="176">
        <f>O772*H772</f>
        <v>0</v>
      </c>
      <c r="Q772" s="176">
        <v>2.33E-3</v>
      </c>
      <c r="R772" s="176">
        <f>Q772*H772</f>
        <v>5.126E-2</v>
      </c>
      <c r="S772" s="176">
        <v>0</v>
      </c>
      <c r="T772" s="177">
        <f>S772*H772</f>
        <v>0</v>
      </c>
      <c r="AR772" s="24" t="s">
        <v>220</v>
      </c>
      <c r="AT772" s="24" t="s">
        <v>130</v>
      </c>
      <c r="AU772" s="24" t="s">
        <v>85</v>
      </c>
      <c r="AY772" s="24" t="s">
        <v>129</v>
      </c>
      <c r="BE772" s="178">
        <f>IF(N772="základní",J772,0)</f>
        <v>0</v>
      </c>
      <c r="BF772" s="178">
        <f>IF(N772="snížená",J772,0)</f>
        <v>0</v>
      </c>
      <c r="BG772" s="178">
        <f>IF(N772="zákl. přenesená",J772,0)</f>
        <v>0</v>
      </c>
      <c r="BH772" s="178">
        <f>IF(N772="sníž. přenesená",J772,0)</f>
        <v>0</v>
      </c>
      <c r="BI772" s="178">
        <f>IF(N772="nulová",J772,0)</f>
        <v>0</v>
      </c>
      <c r="BJ772" s="24" t="s">
        <v>78</v>
      </c>
      <c r="BK772" s="178">
        <f>ROUND(I772*H772,2)</f>
        <v>0</v>
      </c>
      <c r="BL772" s="24" t="s">
        <v>220</v>
      </c>
      <c r="BM772" s="24" t="s">
        <v>1031</v>
      </c>
    </row>
    <row r="773" spans="2:65" s="1" customFormat="1" ht="25.5" customHeight="1">
      <c r="B773" s="166"/>
      <c r="C773" s="167" t="s">
        <v>1032</v>
      </c>
      <c r="D773" s="167" t="s">
        <v>130</v>
      </c>
      <c r="E773" s="168" t="s">
        <v>1033</v>
      </c>
      <c r="F773" s="169" t="s">
        <v>1034</v>
      </c>
      <c r="G773" s="170" t="s">
        <v>141</v>
      </c>
      <c r="H773" s="171">
        <v>12.2</v>
      </c>
      <c r="I773" s="172"/>
      <c r="J773" s="173">
        <f>ROUND(I773*H773,2)</f>
        <v>0</v>
      </c>
      <c r="K773" s="169" t="s">
        <v>142</v>
      </c>
      <c r="L773" s="41"/>
      <c r="M773" s="174" t="s">
        <v>5</v>
      </c>
      <c r="N773" s="175" t="s">
        <v>44</v>
      </c>
      <c r="O773" s="42"/>
      <c r="P773" s="176">
        <f>O773*H773</f>
        <v>0</v>
      </c>
      <c r="Q773" s="176">
        <v>1.81E-3</v>
      </c>
      <c r="R773" s="176">
        <f>Q773*H773</f>
        <v>2.2081999999999997E-2</v>
      </c>
      <c r="S773" s="176">
        <v>0</v>
      </c>
      <c r="T773" s="177">
        <f>S773*H773</f>
        <v>0</v>
      </c>
      <c r="AR773" s="24" t="s">
        <v>220</v>
      </c>
      <c r="AT773" s="24" t="s">
        <v>130</v>
      </c>
      <c r="AU773" s="24" t="s">
        <v>85</v>
      </c>
      <c r="AY773" s="24" t="s">
        <v>129</v>
      </c>
      <c r="BE773" s="178">
        <f>IF(N773="základní",J773,0)</f>
        <v>0</v>
      </c>
      <c r="BF773" s="178">
        <f>IF(N773="snížená",J773,0)</f>
        <v>0</v>
      </c>
      <c r="BG773" s="178">
        <f>IF(N773="zákl. přenesená",J773,0)</f>
        <v>0</v>
      </c>
      <c r="BH773" s="178">
        <f>IF(N773="sníž. přenesená",J773,0)</f>
        <v>0</v>
      </c>
      <c r="BI773" s="178">
        <f>IF(N773="nulová",J773,0)</f>
        <v>0</v>
      </c>
      <c r="BJ773" s="24" t="s">
        <v>78</v>
      </c>
      <c r="BK773" s="178">
        <f>ROUND(I773*H773,2)</f>
        <v>0</v>
      </c>
      <c r="BL773" s="24" t="s">
        <v>220</v>
      </c>
      <c r="BM773" s="24" t="s">
        <v>1035</v>
      </c>
    </row>
    <row r="774" spans="2:65" s="11" customFormat="1">
      <c r="B774" s="179"/>
      <c r="D774" s="180" t="s">
        <v>135</v>
      </c>
      <c r="E774" s="181" t="s">
        <v>5</v>
      </c>
      <c r="F774" s="182" t="s">
        <v>1036</v>
      </c>
      <c r="H774" s="181" t="s">
        <v>5</v>
      </c>
      <c r="I774" s="183"/>
      <c r="L774" s="179"/>
      <c r="M774" s="184"/>
      <c r="N774" s="185"/>
      <c r="O774" s="185"/>
      <c r="P774" s="185"/>
      <c r="Q774" s="185"/>
      <c r="R774" s="185"/>
      <c r="S774" s="185"/>
      <c r="T774" s="186"/>
      <c r="AT774" s="181" t="s">
        <v>135</v>
      </c>
      <c r="AU774" s="181" t="s">
        <v>85</v>
      </c>
      <c r="AV774" s="11" t="s">
        <v>78</v>
      </c>
      <c r="AW774" s="11" t="s">
        <v>36</v>
      </c>
      <c r="AX774" s="11" t="s">
        <v>73</v>
      </c>
      <c r="AY774" s="181" t="s">
        <v>129</v>
      </c>
    </row>
    <row r="775" spans="2:65" s="12" customFormat="1">
      <c r="B775" s="187"/>
      <c r="D775" s="180" t="s">
        <v>135</v>
      </c>
      <c r="E775" s="188" t="s">
        <v>5</v>
      </c>
      <c r="F775" s="189" t="s">
        <v>1037</v>
      </c>
      <c r="H775" s="190">
        <v>12.2</v>
      </c>
      <c r="I775" s="191"/>
      <c r="L775" s="187"/>
      <c r="M775" s="192"/>
      <c r="N775" s="193"/>
      <c r="O775" s="193"/>
      <c r="P775" s="193"/>
      <c r="Q775" s="193"/>
      <c r="R775" s="193"/>
      <c r="S775" s="193"/>
      <c r="T775" s="194"/>
      <c r="AT775" s="188" t="s">
        <v>135</v>
      </c>
      <c r="AU775" s="188" t="s">
        <v>85</v>
      </c>
      <c r="AV775" s="12" t="s">
        <v>85</v>
      </c>
      <c r="AW775" s="12" t="s">
        <v>36</v>
      </c>
      <c r="AX775" s="12" t="s">
        <v>73</v>
      </c>
      <c r="AY775" s="188" t="s">
        <v>129</v>
      </c>
    </row>
    <row r="776" spans="2:65" s="13" customFormat="1">
      <c r="B776" s="195"/>
      <c r="D776" s="180" t="s">
        <v>135</v>
      </c>
      <c r="E776" s="196" t="s">
        <v>5</v>
      </c>
      <c r="F776" s="197" t="s">
        <v>137</v>
      </c>
      <c r="H776" s="198">
        <v>12.2</v>
      </c>
      <c r="I776" s="199"/>
      <c r="L776" s="195"/>
      <c r="M776" s="200"/>
      <c r="N776" s="201"/>
      <c r="O776" s="201"/>
      <c r="P776" s="201"/>
      <c r="Q776" s="201"/>
      <c r="R776" s="201"/>
      <c r="S776" s="201"/>
      <c r="T776" s="202"/>
      <c r="AT776" s="196" t="s">
        <v>135</v>
      </c>
      <c r="AU776" s="196" t="s">
        <v>85</v>
      </c>
      <c r="AV776" s="13" t="s">
        <v>133</v>
      </c>
      <c r="AW776" s="13" t="s">
        <v>36</v>
      </c>
      <c r="AX776" s="13" t="s">
        <v>78</v>
      </c>
      <c r="AY776" s="196" t="s">
        <v>129</v>
      </c>
    </row>
    <row r="777" spans="2:65" s="1" customFormat="1" ht="25.5" customHeight="1">
      <c r="B777" s="166"/>
      <c r="C777" s="167" t="s">
        <v>1038</v>
      </c>
      <c r="D777" s="167" t="s">
        <v>130</v>
      </c>
      <c r="E777" s="168" t="s">
        <v>1039</v>
      </c>
      <c r="F777" s="169" t="s">
        <v>1040</v>
      </c>
      <c r="G777" s="170" t="s">
        <v>141</v>
      </c>
      <c r="H777" s="171">
        <v>37.1</v>
      </c>
      <c r="I777" s="172"/>
      <c r="J777" s="173">
        <f>ROUND(I777*H777,2)</f>
        <v>0</v>
      </c>
      <c r="K777" s="169" t="s">
        <v>142</v>
      </c>
      <c r="L777" s="41"/>
      <c r="M777" s="174" t="s">
        <v>5</v>
      </c>
      <c r="N777" s="175" t="s">
        <v>44</v>
      </c>
      <c r="O777" s="42"/>
      <c r="P777" s="176">
        <f>O777*H777</f>
        <v>0</v>
      </c>
      <c r="Q777" s="176">
        <v>3.0699999999999998E-3</v>
      </c>
      <c r="R777" s="176">
        <f>Q777*H777</f>
        <v>0.113897</v>
      </c>
      <c r="S777" s="176">
        <v>0</v>
      </c>
      <c r="T777" s="177">
        <f>S777*H777</f>
        <v>0</v>
      </c>
      <c r="AR777" s="24" t="s">
        <v>220</v>
      </c>
      <c r="AT777" s="24" t="s">
        <v>130</v>
      </c>
      <c r="AU777" s="24" t="s">
        <v>85</v>
      </c>
      <c r="AY777" s="24" t="s">
        <v>129</v>
      </c>
      <c r="BE777" s="178">
        <f>IF(N777="základní",J777,0)</f>
        <v>0</v>
      </c>
      <c r="BF777" s="178">
        <f>IF(N777="snížená",J777,0)</f>
        <v>0</v>
      </c>
      <c r="BG777" s="178">
        <f>IF(N777="zákl. přenesená",J777,0)</f>
        <v>0</v>
      </c>
      <c r="BH777" s="178">
        <f>IF(N777="sníž. přenesená",J777,0)</f>
        <v>0</v>
      </c>
      <c r="BI777" s="178">
        <f>IF(N777="nulová",J777,0)</f>
        <v>0</v>
      </c>
      <c r="BJ777" s="24" t="s">
        <v>78</v>
      </c>
      <c r="BK777" s="178">
        <f>ROUND(I777*H777,2)</f>
        <v>0</v>
      </c>
      <c r="BL777" s="24" t="s">
        <v>220</v>
      </c>
      <c r="BM777" s="24" t="s">
        <v>1041</v>
      </c>
    </row>
    <row r="778" spans="2:65" s="12" customFormat="1">
      <c r="B778" s="187"/>
      <c r="D778" s="180" t="s">
        <v>135</v>
      </c>
      <c r="E778" s="188" t="s">
        <v>5</v>
      </c>
      <c r="F778" s="189" t="s">
        <v>1042</v>
      </c>
      <c r="H778" s="190">
        <v>37.1</v>
      </c>
      <c r="I778" s="191"/>
      <c r="L778" s="187"/>
      <c r="M778" s="192"/>
      <c r="N778" s="193"/>
      <c r="O778" s="193"/>
      <c r="P778" s="193"/>
      <c r="Q778" s="193"/>
      <c r="R778" s="193"/>
      <c r="S778" s="193"/>
      <c r="T778" s="194"/>
      <c r="AT778" s="188" t="s">
        <v>135</v>
      </c>
      <c r="AU778" s="188" t="s">
        <v>85</v>
      </c>
      <c r="AV778" s="12" t="s">
        <v>85</v>
      </c>
      <c r="AW778" s="12" t="s">
        <v>36</v>
      </c>
      <c r="AX778" s="12" t="s">
        <v>78</v>
      </c>
      <c r="AY778" s="188" t="s">
        <v>129</v>
      </c>
    </row>
    <row r="779" spans="2:65" s="1" customFormat="1" ht="25.5" customHeight="1">
      <c r="B779" s="166"/>
      <c r="C779" s="167" t="s">
        <v>1043</v>
      </c>
      <c r="D779" s="167" t="s">
        <v>130</v>
      </c>
      <c r="E779" s="168" t="s">
        <v>1044</v>
      </c>
      <c r="F779" s="169" t="s">
        <v>1045</v>
      </c>
      <c r="G779" s="170" t="s">
        <v>141</v>
      </c>
      <c r="H779" s="171">
        <v>13.5</v>
      </c>
      <c r="I779" s="172"/>
      <c r="J779" s="173">
        <f>ROUND(I779*H779,2)</f>
        <v>0</v>
      </c>
      <c r="K779" s="169" t="s">
        <v>142</v>
      </c>
      <c r="L779" s="41"/>
      <c r="M779" s="174" t="s">
        <v>5</v>
      </c>
      <c r="N779" s="175" t="s">
        <v>44</v>
      </c>
      <c r="O779" s="42"/>
      <c r="P779" s="176">
        <f>O779*H779</f>
        <v>0</v>
      </c>
      <c r="Q779" s="176">
        <v>3.6900000000000001E-3</v>
      </c>
      <c r="R779" s="176">
        <f>Q779*H779</f>
        <v>4.9815000000000005E-2</v>
      </c>
      <c r="S779" s="176">
        <v>0</v>
      </c>
      <c r="T779" s="177">
        <f>S779*H779</f>
        <v>0</v>
      </c>
      <c r="AR779" s="24" t="s">
        <v>220</v>
      </c>
      <c r="AT779" s="24" t="s">
        <v>130</v>
      </c>
      <c r="AU779" s="24" t="s">
        <v>85</v>
      </c>
      <c r="AY779" s="24" t="s">
        <v>129</v>
      </c>
      <c r="BE779" s="178">
        <f>IF(N779="základní",J779,0)</f>
        <v>0</v>
      </c>
      <c r="BF779" s="178">
        <f>IF(N779="snížená",J779,0)</f>
        <v>0</v>
      </c>
      <c r="BG779" s="178">
        <f>IF(N779="zákl. přenesená",J779,0)</f>
        <v>0</v>
      </c>
      <c r="BH779" s="178">
        <f>IF(N779="sníž. přenesená",J779,0)</f>
        <v>0</v>
      </c>
      <c r="BI779" s="178">
        <f>IF(N779="nulová",J779,0)</f>
        <v>0</v>
      </c>
      <c r="BJ779" s="24" t="s">
        <v>78</v>
      </c>
      <c r="BK779" s="178">
        <f>ROUND(I779*H779,2)</f>
        <v>0</v>
      </c>
      <c r="BL779" s="24" t="s">
        <v>220</v>
      </c>
      <c r="BM779" s="24" t="s">
        <v>1046</v>
      </c>
    </row>
    <row r="780" spans="2:65" s="1" customFormat="1" ht="38.25" customHeight="1">
      <c r="B780" s="166"/>
      <c r="C780" s="167" t="s">
        <v>1047</v>
      </c>
      <c r="D780" s="167" t="s">
        <v>130</v>
      </c>
      <c r="E780" s="168" t="s">
        <v>1048</v>
      </c>
      <c r="F780" s="169" t="s">
        <v>1049</v>
      </c>
      <c r="G780" s="170" t="s">
        <v>346</v>
      </c>
      <c r="H780" s="218"/>
      <c r="I780" s="172"/>
      <c r="J780" s="173">
        <f>ROUND(I780*H780,2)</f>
        <v>0</v>
      </c>
      <c r="K780" s="169" t="s">
        <v>142</v>
      </c>
      <c r="L780" s="41"/>
      <c r="M780" s="174" t="s">
        <v>5</v>
      </c>
      <c r="N780" s="175" t="s">
        <v>44</v>
      </c>
      <c r="O780" s="42"/>
      <c r="P780" s="176">
        <f>O780*H780</f>
        <v>0</v>
      </c>
      <c r="Q780" s="176">
        <v>0</v>
      </c>
      <c r="R780" s="176">
        <f>Q780*H780</f>
        <v>0</v>
      </c>
      <c r="S780" s="176">
        <v>0</v>
      </c>
      <c r="T780" s="177">
        <f>S780*H780</f>
        <v>0</v>
      </c>
      <c r="AR780" s="24" t="s">
        <v>220</v>
      </c>
      <c r="AT780" s="24" t="s">
        <v>130</v>
      </c>
      <c r="AU780" s="24" t="s">
        <v>85</v>
      </c>
      <c r="AY780" s="24" t="s">
        <v>129</v>
      </c>
      <c r="BE780" s="178">
        <f>IF(N780="základní",J780,0)</f>
        <v>0</v>
      </c>
      <c r="BF780" s="178">
        <f>IF(N780="snížená",J780,0)</f>
        <v>0</v>
      </c>
      <c r="BG780" s="178">
        <f>IF(N780="zákl. přenesená",J780,0)</f>
        <v>0</v>
      </c>
      <c r="BH780" s="178">
        <f>IF(N780="sníž. přenesená",J780,0)</f>
        <v>0</v>
      </c>
      <c r="BI780" s="178">
        <f>IF(N780="nulová",J780,0)</f>
        <v>0</v>
      </c>
      <c r="BJ780" s="24" t="s">
        <v>78</v>
      </c>
      <c r="BK780" s="178">
        <f>ROUND(I780*H780,2)</f>
        <v>0</v>
      </c>
      <c r="BL780" s="24" t="s">
        <v>220</v>
      </c>
      <c r="BM780" s="24" t="s">
        <v>1050</v>
      </c>
    </row>
    <row r="781" spans="2:65" s="1" customFormat="1" ht="121.5">
      <c r="B781" s="41"/>
      <c r="D781" s="180" t="s">
        <v>144</v>
      </c>
      <c r="F781" s="205" t="s">
        <v>1051</v>
      </c>
      <c r="I781" s="206"/>
      <c r="L781" s="41"/>
      <c r="M781" s="207"/>
      <c r="N781" s="42"/>
      <c r="O781" s="42"/>
      <c r="P781" s="42"/>
      <c r="Q781" s="42"/>
      <c r="R781" s="42"/>
      <c r="S781" s="42"/>
      <c r="T781" s="70"/>
      <c r="AT781" s="24" t="s">
        <v>144</v>
      </c>
      <c r="AU781" s="24" t="s">
        <v>85</v>
      </c>
    </row>
    <row r="782" spans="2:65" s="10" customFormat="1" ht="29.85" customHeight="1">
      <c r="B782" s="155"/>
      <c r="D782" s="156" t="s">
        <v>72</v>
      </c>
      <c r="E782" s="203" t="s">
        <v>1052</v>
      </c>
      <c r="F782" s="203" t="s">
        <v>1053</v>
      </c>
      <c r="I782" s="158"/>
      <c r="J782" s="204">
        <f>BK782</f>
        <v>0</v>
      </c>
      <c r="L782" s="155"/>
      <c r="M782" s="160"/>
      <c r="N782" s="161"/>
      <c r="O782" s="161"/>
      <c r="P782" s="162">
        <f>SUM(P783:P832)</f>
        <v>0</v>
      </c>
      <c r="Q782" s="161"/>
      <c r="R782" s="162">
        <f>SUM(R783:R832)</f>
        <v>6.0322807799999989</v>
      </c>
      <c r="S782" s="161"/>
      <c r="T782" s="163">
        <f>SUM(T783:T832)</f>
        <v>6.9925300000000004</v>
      </c>
      <c r="AR782" s="156" t="s">
        <v>85</v>
      </c>
      <c r="AT782" s="164" t="s">
        <v>72</v>
      </c>
      <c r="AU782" s="164" t="s">
        <v>78</v>
      </c>
      <c r="AY782" s="156" t="s">
        <v>129</v>
      </c>
      <c r="BK782" s="165">
        <f>SUM(BK783:BK832)</f>
        <v>0</v>
      </c>
    </row>
    <row r="783" spans="2:65" s="1" customFormat="1" ht="25.5" customHeight="1">
      <c r="B783" s="166"/>
      <c r="C783" s="167" t="s">
        <v>1054</v>
      </c>
      <c r="D783" s="167" t="s">
        <v>130</v>
      </c>
      <c r="E783" s="168" t="s">
        <v>1055</v>
      </c>
      <c r="F783" s="169" t="s">
        <v>1056</v>
      </c>
      <c r="G783" s="170" t="s">
        <v>205</v>
      </c>
      <c r="H783" s="171">
        <v>3</v>
      </c>
      <c r="I783" s="172"/>
      <c r="J783" s="173">
        <f>ROUND(I783*H783,2)</f>
        <v>0</v>
      </c>
      <c r="K783" s="169" t="s">
        <v>142</v>
      </c>
      <c r="L783" s="41"/>
      <c r="M783" s="174" t="s">
        <v>5</v>
      </c>
      <c r="N783" s="175" t="s">
        <v>44</v>
      </c>
      <c r="O783" s="42"/>
      <c r="P783" s="176">
        <f>O783*H783</f>
        <v>0</v>
      </c>
      <c r="Q783" s="176">
        <v>0</v>
      </c>
      <c r="R783" s="176">
        <f>Q783*H783</f>
        <v>0</v>
      </c>
      <c r="S783" s="176">
        <v>0</v>
      </c>
      <c r="T783" s="177">
        <f>S783*H783</f>
        <v>0</v>
      </c>
      <c r="AR783" s="24" t="s">
        <v>220</v>
      </c>
      <c r="AT783" s="24" t="s">
        <v>130</v>
      </c>
      <c r="AU783" s="24" t="s">
        <v>85</v>
      </c>
      <c r="AY783" s="24" t="s">
        <v>129</v>
      </c>
      <c r="BE783" s="178">
        <f>IF(N783="základní",J783,0)</f>
        <v>0</v>
      </c>
      <c r="BF783" s="178">
        <f>IF(N783="snížená",J783,0)</f>
        <v>0</v>
      </c>
      <c r="BG783" s="178">
        <f>IF(N783="zákl. přenesená",J783,0)</f>
        <v>0</v>
      </c>
      <c r="BH783" s="178">
        <f>IF(N783="sníž. přenesená",J783,0)</f>
        <v>0</v>
      </c>
      <c r="BI783" s="178">
        <f>IF(N783="nulová",J783,0)</f>
        <v>0</v>
      </c>
      <c r="BJ783" s="24" t="s">
        <v>78</v>
      </c>
      <c r="BK783" s="178">
        <f>ROUND(I783*H783,2)</f>
        <v>0</v>
      </c>
      <c r="BL783" s="24" t="s">
        <v>220</v>
      </c>
      <c r="BM783" s="24" t="s">
        <v>1057</v>
      </c>
    </row>
    <row r="784" spans="2:65" s="1" customFormat="1" ht="25.5" customHeight="1">
      <c r="B784" s="166"/>
      <c r="C784" s="167" t="s">
        <v>1058</v>
      </c>
      <c r="D784" s="167" t="s">
        <v>130</v>
      </c>
      <c r="E784" s="168" t="s">
        <v>1059</v>
      </c>
      <c r="F784" s="169" t="s">
        <v>1060</v>
      </c>
      <c r="G784" s="170" t="s">
        <v>205</v>
      </c>
      <c r="H784" s="171">
        <v>3</v>
      </c>
      <c r="I784" s="172"/>
      <c r="J784" s="173">
        <f>ROUND(I784*H784,2)</f>
        <v>0</v>
      </c>
      <c r="K784" s="169" t="s">
        <v>5</v>
      </c>
      <c r="L784" s="41"/>
      <c r="M784" s="174" t="s">
        <v>5</v>
      </c>
      <c r="N784" s="175" t="s">
        <v>44</v>
      </c>
      <c r="O784" s="42"/>
      <c r="P784" s="176">
        <f>O784*H784</f>
        <v>0</v>
      </c>
      <c r="Q784" s="176">
        <v>0</v>
      </c>
      <c r="R784" s="176">
        <f>Q784*H784</f>
        <v>0</v>
      </c>
      <c r="S784" s="176">
        <v>0</v>
      </c>
      <c r="T784" s="177">
        <f>S784*H784</f>
        <v>0</v>
      </c>
      <c r="AR784" s="24" t="s">
        <v>220</v>
      </c>
      <c r="AT784" s="24" t="s">
        <v>130</v>
      </c>
      <c r="AU784" s="24" t="s">
        <v>85</v>
      </c>
      <c r="AY784" s="24" t="s">
        <v>129</v>
      </c>
      <c r="BE784" s="178">
        <f>IF(N784="základní",J784,0)</f>
        <v>0</v>
      </c>
      <c r="BF784" s="178">
        <f>IF(N784="snížená",J784,0)</f>
        <v>0</v>
      </c>
      <c r="BG784" s="178">
        <f>IF(N784="zákl. přenesená",J784,0)</f>
        <v>0</v>
      </c>
      <c r="BH784" s="178">
        <f>IF(N784="sníž. přenesená",J784,0)</f>
        <v>0</v>
      </c>
      <c r="BI784" s="178">
        <f>IF(N784="nulová",J784,0)</f>
        <v>0</v>
      </c>
      <c r="BJ784" s="24" t="s">
        <v>78</v>
      </c>
      <c r="BK784" s="178">
        <f>ROUND(I784*H784,2)</f>
        <v>0</v>
      </c>
      <c r="BL784" s="24" t="s">
        <v>220</v>
      </c>
      <c r="BM784" s="24" t="s">
        <v>1061</v>
      </c>
    </row>
    <row r="785" spans="2:65" s="1" customFormat="1" ht="25.5" customHeight="1">
      <c r="B785" s="166"/>
      <c r="C785" s="167" t="s">
        <v>1062</v>
      </c>
      <c r="D785" s="167" t="s">
        <v>130</v>
      </c>
      <c r="E785" s="168" t="s">
        <v>1063</v>
      </c>
      <c r="F785" s="169" t="s">
        <v>1064</v>
      </c>
      <c r="G785" s="170" t="s">
        <v>141</v>
      </c>
      <c r="H785" s="171">
        <v>56.835999999999999</v>
      </c>
      <c r="I785" s="172"/>
      <c r="J785" s="173">
        <f>ROUND(I785*H785,2)</f>
        <v>0</v>
      </c>
      <c r="K785" s="169" t="s">
        <v>142</v>
      </c>
      <c r="L785" s="41"/>
      <c r="M785" s="174" t="s">
        <v>5</v>
      </c>
      <c r="N785" s="175" t="s">
        <v>44</v>
      </c>
      <c r="O785" s="42"/>
      <c r="P785" s="176">
        <f>O785*H785</f>
        <v>0</v>
      </c>
      <c r="Q785" s="176">
        <v>0</v>
      </c>
      <c r="R785" s="176">
        <f>Q785*H785</f>
        <v>0</v>
      </c>
      <c r="S785" s="176">
        <v>0</v>
      </c>
      <c r="T785" s="177">
        <f>S785*H785</f>
        <v>0</v>
      </c>
      <c r="AR785" s="24" t="s">
        <v>220</v>
      </c>
      <c r="AT785" s="24" t="s">
        <v>130</v>
      </c>
      <c r="AU785" s="24" t="s">
        <v>85</v>
      </c>
      <c r="AY785" s="24" t="s">
        <v>129</v>
      </c>
      <c r="BE785" s="178">
        <f>IF(N785="základní",J785,0)</f>
        <v>0</v>
      </c>
      <c r="BF785" s="178">
        <f>IF(N785="snížená",J785,0)</f>
        <v>0</v>
      </c>
      <c r="BG785" s="178">
        <f>IF(N785="zákl. přenesená",J785,0)</f>
        <v>0</v>
      </c>
      <c r="BH785" s="178">
        <f>IF(N785="sníž. přenesená",J785,0)</f>
        <v>0</v>
      </c>
      <c r="BI785" s="178">
        <f>IF(N785="nulová",J785,0)</f>
        <v>0</v>
      </c>
      <c r="BJ785" s="24" t="s">
        <v>78</v>
      </c>
      <c r="BK785" s="178">
        <f>ROUND(I785*H785,2)</f>
        <v>0</v>
      </c>
      <c r="BL785" s="24" t="s">
        <v>220</v>
      </c>
      <c r="BM785" s="24" t="s">
        <v>1065</v>
      </c>
    </row>
    <row r="786" spans="2:65" s="1" customFormat="1" ht="54">
      <c r="B786" s="41"/>
      <c r="D786" s="180" t="s">
        <v>144</v>
      </c>
      <c r="F786" s="205" t="s">
        <v>1066</v>
      </c>
      <c r="I786" s="206"/>
      <c r="L786" s="41"/>
      <c r="M786" s="207"/>
      <c r="N786" s="42"/>
      <c r="O786" s="42"/>
      <c r="P786" s="42"/>
      <c r="Q786" s="42"/>
      <c r="R786" s="42"/>
      <c r="S786" s="42"/>
      <c r="T786" s="70"/>
      <c r="AT786" s="24" t="s">
        <v>144</v>
      </c>
      <c r="AU786" s="24" t="s">
        <v>85</v>
      </c>
    </row>
    <row r="787" spans="2:65" s="12" customFormat="1">
      <c r="B787" s="187"/>
      <c r="D787" s="180" t="s">
        <v>135</v>
      </c>
      <c r="E787" s="188" t="s">
        <v>5</v>
      </c>
      <c r="F787" s="189" t="s">
        <v>146</v>
      </c>
      <c r="H787" s="190">
        <v>56.835999999999999</v>
      </c>
      <c r="I787" s="191"/>
      <c r="L787" s="187"/>
      <c r="M787" s="192"/>
      <c r="N787" s="193"/>
      <c r="O787" s="193"/>
      <c r="P787" s="193"/>
      <c r="Q787" s="193"/>
      <c r="R787" s="193"/>
      <c r="S787" s="193"/>
      <c r="T787" s="194"/>
      <c r="AT787" s="188" t="s">
        <v>135</v>
      </c>
      <c r="AU787" s="188" t="s">
        <v>85</v>
      </c>
      <c r="AV787" s="12" t="s">
        <v>85</v>
      </c>
      <c r="AW787" s="12" t="s">
        <v>36</v>
      </c>
      <c r="AX787" s="12" t="s">
        <v>73</v>
      </c>
      <c r="AY787" s="188" t="s">
        <v>129</v>
      </c>
    </row>
    <row r="788" spans="2:65" s="13" customFormat="1">
      <c r="B788" s="195"/>
      <c r="D788" s="180" t="s">
        <v>135</v>
      </c>
      <c r="E788" s="196" t="s">
        <v>5</v>
      </c>
      <c r="F788" s="197" t="s">
        <v>137</v>
      </c>
      <c r="H788" s="198">
        <v>56.835999999999999</v>
      </c>
      <c r="I788" s="199"/>
      <c r="L788" s="195"/>
      <c r="M788" s="200"/>
      <c r="N788" s="201"/>
      <c r="O788" s="201"/>
      <c r="P788" s="201"/>
      <c r="Q788" s="201"/>
      <c r="R788" s="201"/>
      <c r="S788" s="201"/>
      <c r="T788" s="202"/>
      <c r="AT788" s="196" t="s">
        <v>135</v>
      </c>
      <c r="AU788" s="196" t="s">
        <v>85</v>
      </c>
      <c r="AV788" s="13" t="s">
        <v>133</v>
      </c>
      <c r="AW788" s="13" t="s">
        <v>36</v>
      </c>
      <c r="AX788" s="13" t="s">
        <v>78</v>
      </c>
      <c r="AY788" s="196" t="s">
        <v>129</v>
      </c>
    </row>
    <row r="789" spans="2:65" s="1" customFormat="1" ht="16.5" customHeight="1">
      <c r="B789" s="166"/>
      <c r="C789" s="208" t="s">
        <v>1067</v>
      </c>
      <c r="D789" s="208" t="s">
        <v>328</v>
      </c>
      <c r="E789" s="209" t="s">
        <v>1068</v>
      </c>
      <c r="F789" s="210" t="s">
        <v>1069</v>
      </c>
      <c r="G789" s="211" t="s">
        <v>141</v>
      </c>
      <c r="H789" s="212">
        <v>59.677999999999997</v>
      </c>
      <c r="I789" s="213"/>
      <c r="J789" s="214">
        <f>ROUND(I789*H789,2)</f>
        <v>0</v>
      </c>
      <c r="K789" s="210" t="s">
        <v>142</v>
      </c>
      <c r="L789" s="215"/>
      <c r="M789" s="216" t="s">
        <v>5</v>
      </c>
      <c r="N789" s="217" t="s">
        <v>44</v>
      </c>
      <c r="O789" s="42"/>
      <c r="P789" s="176">
        <f>O789*H789</f>
        <v>0</v>
      </c>
      <c r="Q789" s="176">
        <v>5.9999999999999995E-4</v>
      </c>
      <c r="R789" s="176">
        <f>Q789*H789</f>
        <v>3.5806799999999993E-2</v>
      </c>
      <c r="S789" s="176">
        <v>0</v>
      </c>
      <c r="T789" s="177">
        <f>S789*H789</f>
        <v>0</v>
      </c>
      <c r="AR789" s="24" t="s">
        <v>304</v>
      </c>
      <c r="AT789" s="24" t="s">
        <v>328</v>
      </c>
      <c r="AU789" s="24" t="s">
        <v>85</v>
      </c>
      <c r="AY789" s="24" t="s">
        <v>129</v>
      </c>
      <c r="BE789" s="178">
        <f>IF(N789="základní",J789,0)</f>
        <v>0</v>
      </c>
      <c r="BF789" s="178">
        <f>IF(N789="snížená",J789,0)</f>
        <v>0</v>
      </c>
      <c r="BG789" s="178">
        <f>IF(N789="zákl. přenesená",J789,0)</f>
        <v>0</v>
      </c>
      <c r="BH789" s="178">
        <f>IF(N789="sníž. přenesená",J789,0)</f>
        <v>0</v>
      </c>
      <c r="BI789" s="178">
        <f>IF(N789="nulová",J789,0)</f>
        <v>0</v>
      </c>
      <c r="BJ789" s="24" t="s">
        <v>78</v>
      </c>
      <c r="BK789" s="178">
        <f>ROUND(I789*H789,2)</f>
        <v>0</v>
      </c>
      <c r="BL789" s="24" t="s">
        <v>220</v>
      </c>
      <c r="BM789" s="24" t="s">
        <v>1070</v>
      </c>
    </row>
    <row r="790" spans="2:65" s="12" customFormat="1">
      <c r="B790" s="187"/>
      <c r="D790" s="180" t="s">
        <v>135</v>
      </c>
      <c r="F790" s="189" t="s">
        <v>1071</v>
      </c>
      <c r="H790" s="190">
        <v>59.677999999999997</v>
      </c>
      <c r="I790" s="191"/>
      <c r="L790" s="187"/>
      <c r="M790" s="192"/>
      <c r="N790" s="193"/>
      <c r="O790" s="193"/>
      <c r="P790" s="193"/>
      <c r="Q790" s="193"/>
      <c r="R790" s="193"/>
      <c r="S790" s="193"/>
      <c r="T790" s="194"/>
      <c r="AT790" s="188" t="s">
        <v>135</v>
      </c>
      <c r="AU790" s="188" t="s">
        <v>85</v>
      </c>
      <c r="AV790" s="12" t="s">
        <v>85</v>
      </c>
      <c r="AW790" s="12" t="s">
        <v>6</v>
      </c>
      <c r="AX790" s="12" t="s">
        <v>78</v>
      </c>
      <c r="AY790" s="188" t="s">
        <v>129</v>
      </c>
    </row>
    <row r="791" spans="2:65" s="1" customFormat="1" ht="16.5" customHeight="1">
      <c r="B791" s="166"/>
      <c r="C791" s="167" t="s">
        <v>1072</v>
      </c>
      <c r="D791" s="167" t="s">
        <v>130</v>
      </c>
      <c r="E791" s="168" t="s">
        <v>1073</v>
      </c>
      <c r="F791" s="169" t="s">
        <v>1074</v>
      </c>
      <c r="G791" s="170" t="s">
        <v>174</v>
      </c>
      <c r="H791" s="171">
        <v>380</v>
      </c>
      <c r="I791" s="172"/>
      <c r="J791" s="173">
        <f>ROUND(I791*H791,2)</f>
        <v>0</v>
      </c>
      <c r="K791" s="169" t="s">
        <v>142</v>
      </c>
      <c r="L791" s="41"/>
      <c r="M791" s="174" t="s">
        <v>5</v>
      </c>
      <c r="N791" s="175" t="s">
        <v>44</v>
      </c>
      <c r="O791" s="42"/>
      <c r="P791" s="176">
        <f>O791*H791</f>
        <v>0</v>
      </c>
      <c r="Q791" s="176">
        <v>0</v>
      </c>
      <c r="R791" s="176">
        <f>Q791*H791</f>
        <v>0</v>
      </c>
      <c r="S791" s="176">
        <v>1.7780000000000001E-2</v>
      </c>
      <c r="T791" s="177">
        <f>S791*H791</f>
        <v>6.7564000000000002</v>
      </c>
      <c r="AR791" s="24" t="s">
        <v>220</v>
      </c>
      <c r="AT791" s="24" t="s">
        <v>130</v>
      </c>
      <c r="AU791" s="24" t="s">
        <v>85</v>
      </c>
      <c r="AY791" s="24" t="s">
        <v>129</v>
      </c>
      <c r="BE791" s="178">
        <f>IF(N791="základní",J791,0)</f>
        <v>0</v>
      </c>
      <c r="BF791" s="178">
        <f>IF(N791="snížená",J791,0)</f>
        <v>0</v>
      </c>
      <c r="BG791" s="178">
        <f>IF(N791="zákl. přenesená",J791,0)</f>
        <v>0</v>
      </c>
      <c r="BH791" s="178">
        <f>IF(N791="sníž. přenesená",J791,0)</f>
        <v>0</v>
      </c>
      <c r="BI791" s="178">
        <f>IF(N791="nulová",J791,0)</f>
        <v>0</v>
      </c>
      <c r="BJ791" s="24" t="s">
        <v>78</v>
      </c>
      <c r="BK791" s="178">
        <f>ROUND(I791*H791,2)</f>
        <v>0</v>
      </c>
      <c r="BL791" s="24" t="s">
        <v>220</v>
      </c>
      <c r="BM791" s="24" t="s">
        <v>1075</v>
      </c>
    </row>
    <row r="792" spans="2:65" s="1" customFormat="1" ht="27">
      <c r="B792" s="41"/>
      <c r="D792" s="180" t="s">
        <v>144</v>
      </c>
      <c r="F792" s="205" t="s">
        <v>1076</v>
      </c>
      <c r="I792" s="206"/>
      <c r="L792" s="41"/>
      <c r="M792" s="207"/>
      <c r="N792" s="42"/>
      <c r="O792" s="42"/>
      <c r="P792" s="42"/>
      <c r="Q792" s="42"/>
      <c r="R792" s="42"/>
      <c r="S792" s="42"/>
      <c r="T792" s="70"/>
      <c r="AT792" s="24" t="s">
        <v>144</v>
      </c>
      <c r="AU792" s="24" t="s">
        <v>85</v>
      </c>
    </row>
    <row r="793" spans="2:65" s="1" customFormat="1" ht="25.5" customHeight="1">
      <c r="B793" s="166"/>
      <c r="C793" s="167" t="s">
        <v>1077</v>
      </c>
      <c r="D793" s="167" t="s">
        <v>130</v>
      </c>
      <c r="E793" s="168" t="s">
        <v>1078</v>
      </c>
      <c r="F793" s="169" t="s">
        <v>1079</v>
      </c>
      <c r="G793" s="170" t="s">
        <v>141</v>
      </c>
      <c r="H793" s="171">
        <v>51</v>
      </c>
      <c r="I793" s="172"/>
      <c r="J793" s="173">
        <f>ROUND(I793*H793,2)</f>
        <v>0</v>
      </c>
      <c r="K793" s="169" t="s">
        <v>142</v>
      </c>
      <c r="L793" s="41"/>
      <c r="M793" s="174" t="s">
        <v>5</v>
      </c>
      <c r="N793" s="175" t="s">
        <v>44</v>
      </c>
      <c r="O793" s="42"/>
      <c r="P793" s="176">
        <f>O793*H793</f>
        <v>0</v>
      </c>
      <c r="Q793" s="176">
        <v>0</v>
      </c>
      <c r="R793" s="176">
        <f>Q793*H793</f>
        <v>0</v>
      </c>
      <c r="S793" s="176">
        <v>4.6299999999999996E-3</v>
      </c>
      <c r="T793" s="177">
        <f>S793*H793</f>
        <v>0.23612999999999998</v>
      </c>
      <c r="AR793" s="24" t="s">
        <v>220</v>
      </c>
      <c r="AT793" s="24" t="s">
        <v>130</v>
      </c>
      <c r="AU793" s="24" t="s">
        <v>85</v>
      </c>
      <c r="AY793" s="24" t="s">
        <v>129</v>
      </c>
      <c r="BE793" s="178">
        <f>IF(N793="základní",J793,0)</f>
        <v>0</v>
      </c>
      <c r="BF793" s="178">
        <f>IF(N793="snížená",J793,0)</f>
        <v>0</v>
      </c>
      <c r="BG793" s="178">
        <f>IF(N793="zákl. přenesená",J793,0)</f>
        <v>0</v>
      </c>
      <c r="BH793" s="178">
        <f>IF(N793="sníž. přenesená",J793,0)</f>
        <v>0</v>
      </c>
      <c r="BI793" s="178">
        <f>IF(N793="nulová",J793,0)</f>
        <v>0</v>
      </c>
      <c r="BJ793" s="24" t="s">
        <v>78</v>
      </c>
      <c r="BK793" s="178">
        <f>ROUND(I793*H793,2)</f>
        <v>0</v>
      </c>
      <c r="BL793" s="24" t="s">
        <v>220</v>
      </c>
      <c r="BM793" s="24" t="s">
        <v>1080</v>
      </c>
    </row>
    <row r="794" spans="2:65" s="1" customFormat="1" ht="27">
      <c r="B794" s="41"/>
      <c r="D794" s="180" t="s">
        <v>144</v>
      </c>
      <c r="F794" s="205" t="s">
        <v>1076</v>
      </c>
      <c r="I794" s="206"/>
      <c r="L794" s="41"/>
      <c r="M794" s="207"/>
      <c r="N794" s="42"/>
      <c r="O794" s="42"/>
      <c r="P794" s="42"/>
      <c r="Q794" s="42"/>
      <c r="R794" s="42"/>
      <c r="S794" s="42"/>
      <c r="T794" s="70"/>
      <c r="AT794" s="24" t="s">
        <v>144</v>
      </c>
      <c r="AU794" s="24" t="s">
        <v>85</v>
      </c>
    </row>
    <row r="795" spans="2:65" s="12" customFormat="1">
      <c r="B795" s="187"/>
      <c r="D795" s="180" t="s">
        <v>135</v>
      </c>
      <c r="E795" s="188" t="s">
        <v>5</v>
      </c>
      <c r="F795" s="189" t="s">
        <v>1081</v>
      </c>
      <c r="H795" s="190">
        <v>51</v>
      </c>
      <c r="I795" s="191"/>
      <c r="L795" s="187"/>
      <c r="M795" s="192"/>
      <c r="N795" s="193"/>
      <c r="O795" s="193"/>
      <c r="P795" s="193"/>
      <c r="Q795" s="193"/>
      <c r="R795" s="193"/>
      <c r="S795" s="193"/>
      <c r="T795" s="194"/>
      <c r="AT795" s="188" t="s">
        <v>135</v>
      </c>
      <c r="AU795" s="188" t="s">
        <v>85</v>
      </c>
      <c r="AV795" s="12" t="s">
        <v>85</v>
      </c>
      <c r="AW795" s="12" t="s">
        <v>36</v>
      </c>
      <c r="AX795" s="12" t="s">
        <v>78</v>
      </c>
      <c r="AY795" s="188" t="s">
        <v>129</v>
      </c>
    </row>
    <row r="796" spans="2:65" s="1" customFormat="1" ht="25.5" customHeight="1">
      <c r="B796" s="166"/>
      <c r="C796" s="167" t="s">
        <v>1082</v>
      </c>
      <c r="D796" s="167" t="s">
        <v>130</v>
      </c>
      <c r="E796" s="168" t="s">
        <v>1083</v>
      </c>
      <c r="F796" s="169" t="s">
        <v>1084</v>
      </c>
      <c r="G796" s="170" t="s">
        <v>174</v>
      </c>
      <c r="H796" s="171">
        <v>380</v>
      </c>
      <c r="I796" s="172"/>
      <c r="J796" s="173">
        <f>ROUND(I796*H796,2)</f>
        <v>0</v>
      </c>
      <c r="K796" s="169" t="s">
        <v>142</v>
      </c>
      <c r="L796" s="41"/>
      <c r="M796" s="174" t="s">
        <v>5</v>
      </c>
      <c r="N796" s="175" t="s">
        <v>44</v>
      </c>
      <c r="O796" s="42"/>
      <c r="P796" s="176">
        <f>O796*H796</f>
        <v>0</v>
      </c>
      <c r="Q796" s="176">
        <v>0</v>
      </c>
      <c r="R796" s="176">
        <f>Q796*H796</f>
        <v>0</v>
      </c>
      <c r="S796" s="176">
        <v>0</v>
      </c>
      <c r="T796" s="177">
        <f>S796*H796</f>
        <v>0</v>
      </c>
      <c r="AR796" s="24" t="s">
        <v>220</v>
      </c>
      <c r="AT796" s="24" t="s">
        <v>130</v>
      </c>
      <c r="AU796" s="24" t="s">
        <v>85</v>
      </c>
      <c r="AY796" s="24" t="s">
        <v>129</v>
      </c>
      <c r="BE796" s="178">
        <f>IF(N796="základní",J796,0)</f>
        <v>0</v>
      </c>
      <c r="BF796" s="178">
        <f>IF(N796="snížená",J796,0)</f>
        <v>0</v>
      </c>
      <c r="BG796" s="178">
        <f>IF(N796="zákl. přenesená",J796,0)</f>
        <v>0</v>
      </c>
      <c r="BH796" s="178">
        <f>IF(N796="sníž. přenesená",J796,0)</f>
        <v>0</v>
      </c>
      <c r="BI796" s="178">
        <f>IF(N796="nulová",J796,0)</f>
        <v>0</v>
      </c>
      <c r="BJ796" s="24" t="s">
        <v>78</v>
      </c>
      <c r="BK796" s="178">
        <f>ROUND(I796*H796,2)</f>
        <v>0</v>
      </c>
      <c r="BL796" s="24" t="s">
        <v>220</v>
      </c>
      <c r="BM796" s="24" t="s">
        <v>1085</v>
      </c>
    </row>
    <row r="797" spans="2:65" s="1" customFormat="1" ht="27">
      <c r="B797" s="41"/>
      <c r="D797" s="180" t="s">
        <v>144</v>
      </c>
      <c r="F797" s="205" t="s">
        <v>1076</v>
      </c>
      <c r="I797" s="206"/>
      <c r="L797" s="41"/>
      <c r="M797" s="207"/>
      <c r="N797" s="42"/>
      <c r="O797" s="42"/>
      <c r="P797" s="42"/>
      <c r="Q797" s="42"/>
      <c r="R797" s="42"/>
      <c r="S797" s="42"/>
      <c r="T797" s="70"/>
      <c r="AT797" s="24" t="s">
        <v>144</v>
      </c>
      <c r="AU797" s="24" t="s">
        <v>85</v>
      </c>
    </row>
    <row r="798" spans="2:65" s="1" customFormat="1" ht="25.5" customHeight="1">
      <c r="B798" s="166"/>
      <c r="C798" s="167" t="s">
        <v>1086</v>
      </c>
      <c r="D798" s="167" t="s">
        <v>130</v>
      </c>
      <c r="E798" s="168" t="s">
        <v>1087</v>
      </c>
      <c r="F798" s="169" t="s">
        <v>1088</v>
      </c>
      <c r="G798" s="170" t="s">
        <v>141</v>
      </c>
      <c r="H798" s="171">
        <v>51</v>
      </c>
      <c r="I798" s="172"/>
      <c r="J798" s="173">
        <f>ROUND(I798*H798,2)</f>
        <v>0</v>
      </c>
      <c r="K798" s="169" t="s">
        <v>142</v>
      </c>
      <c r="L798" s="41"/>
      <c r="M798" s="174" t="s">
        <v>5</v>
      </c>
      <c r="N798" s="175" t="s">
        <v>44</v>
      </c>
      <c r="O798" s="42"/>
      <c r="P798" s="176">
        <f>O798*H798</f>
        <v>0</v>
      </c>
      <c r="Q798" s="176">
        <v>0</v>
      </c>
      <c r="R798" s="176">
        <f>Q798*H798</f>
        <v>0</v>
      </c>
      <c r="S798" s="176">
        <v>0</v>
      </c>
      <c r="T798" s="177">
        <f>S798*H798</f>
        <v>0</v>
      </c>
      <c r="AR798" s="24" t="s">
        <v>220</v>
      </c>
      <c r="AT798" s="24" t="s">
        <v>130</v>
      </c>
      <c r="AU798" s="24" t="s">
        <v>85</v>
      </c>
      <c r="AY798" s="24" t="s">
        <v>129</v>
      </c>
      <c r="BE798" s="178">
        <f>IF(N798="základní",J798,0)</f>
        <v>0</v>
      </c>
      <c r="BF798" s="178">
        <f>IF(N798="snížená",J798,0)</f>
        <v>0</v>
      </c>
      <c r="BG798" s="178">
        <f>IF(N798="zákl. přenesená",J798,0)</f>
        <v>0</v>
      </c>
      <c r="BH798" s="178">
        <f>IF(N798="sníž. přenesená",J798,0)</f>
        <v>0</v>
      </c>
      <c r="BI798" s="178">
        <f>IF(N798="nulová",J798,0)</f>
        <v>0</v>
      </c>
      <c r="BJ798" s="24" t="s">
        <v>78</v>
      </c>
      <c r="BK798" s="178">
        <f>ROUND(I798*H798,2)</f>
        <v>0</v>
      </c>
      <c r="BL798" s="24" t="s">
        <v>220</v>
      </c>
      <c r="BM798" s="24" t="s">
        <v>1089</v>
      </c>
    </row>
    <row r="799" spans="2:65" s="1" customFormat="1" ht="27">
      <c r="B799" s="41"/>
      <c r="D799" s="180" t="s">
        <v>144</v>
      </c>
      <c r="F799" s="205" t="s">
        <v>1076</v>
      </c>
      <c r="I799" s="206"/>
      <c r="L799" s="41"/>
      <c r="M799" s="207"/>
      <c r="N799" s="42"/>
      <c r="O799" s="42"/>
      <c r="P799" s="42"/>
      <c r="Q799" s="42"/>
      <c r="R799" s="42"/>
      <c r="S799" s="42"/>
      <c r="T799" s="70"/>
      <c r="AT799" s="24" t="s">
        <v>144</v>
      </c>
      <c r="AU799" s="24" t="s">
        <v>85</v>
      </c>
    </row>
    <row r="800" spans="2:65" s="12" customFormat="1">
      <c r="B800" s="187"/>
      <c r="D800" s="180" t="s">
        <v>135</v>
      </c>
      <c r="E800" s="188" t="s">
        <v>5</v>
      </c>
      <c r="F800" s="189" t="s">
        <v>1081</v>
      </c>
      <c r="H800" s="190">
        <v>51</v>
      </c>
      <c r="I800" s="191"/>
      <c r="L800" s="187"/>
      <c r="M800" s="192"/>
      <c r="N800" s="193"/>
      <c r="O800" s="193"/>
      <c r="P800" s="193"/>
      <c r="Q800" s="193"/>
      <c r="R800" s="193"/>
      <c r="S800" s="193"/>
      <c r="T800" s="194"/>
      <c r="AT800" s="188" t="s">
        <v>135</v>
      </c>
      <c r="AU800" s="188" t="s">
        <v>85</v>
      </c>
      <c r="AV800" s="12" t="s">
        <v>85</v>
      </c>
      <c r="AW800" s="12" t="s">
        <v>36</v>
      </c>
      <c r="AX800" s="12" t="s">
        <v>78</v>
      </c>
      <c r="AY800" s="188" t="s">
        <v>129</v>
      </c>
    </row>
    <row r="801" spans="2:65" s="1" customFormat="1" ht="25.5" customHeight="1">
      <c r="B801" s="166"/>
      <c r="C801" s="167" t="s">
        <v>1090</v>
      </c>
      <c r="D801" s="167" t="s">
        <v>130</v>
      </c>
      <c r="E801" s="168" t="s">
        <v>1091</v>
      </c>
      <c r="F801" s="169" t="s">
        <v>1092</v>
      </c>
      <c r="G801" s="170" t="s">
        <v>174</v>
      </c>
      <c r="H801" s="171">
        <v>380</v>
      </c>
      <c r="I801" s="172"/>
      <c r="J801" s="173">
        <f>ROUND(I801*H801,2)</f>
        <v>0</v>
      </c>
      <c r="K801" s="169" t="s">
        <v>142</v>
      </c>
      <c r="L801" s="41"/>
      <c r="M801" s="174" t="s">
        <v>5</v>
      </c>
      <c r="N801" s="175" t="s">
        <v>44</v>
      </c>
      <c r="O801" s="42"/>
      <c r="P801" s="176">
        <f>O801*H801</f>
        <v>0</v>
      </c>
      <c r="Q801" s="176">
        <v>1.35E-2</v>
      </c>
      <c r="R801" s="176">
        <f>Q801*H801</f>
        <v>5.13</v>
      </c>
      <c r="S801" s="176">
        <v>0</v>
      </c>
      <c r="T801" s="177">
        <f>S801*H801</f>
        <v>0</v>
      </c>
      <c r="AR801" s="24" t="s">
        <v>220</v>
      </c>
      <c r="AT801" s="24" t="s">
        <v>130</v>
      </c>
      <c r="AU801" s="24" t="s">
        <v>85</v>
      </c>
      <c r="AY801" s="24" t="s">
        <v>129</v>
      </c>
      <c r="BE801" s="178">
        <f>IF(N801="základní",J801,0)</f>
        <v>0</v>
      </c>
      <c r="BF801" s="178">
        <f>IF(N801="snížená",J801,0)</f>
        <v>0</v>
      </c>
      <c r="BG801" s="178">
        <f>IF(N801="zákl. přenesená",J801,0)</f>
        <v>0</v>
      </c>
      <c r="BH801" s="178">
        <f>IF(N801="sníž. přenesená",J801,0)</f>
        <v>0</v>
      </c>
      <c r="BI801" s="178">
        <f>IF(N801="nulová",J801,0)</f>
        <v>0</v>
      </c>
      <c r="BJ801" s="24" t="s">
        <v>78</v>
      </c>
      <c r="BK801" s="178">
        <f>ROUND(I801*H801,2)</f>
        <v>0</v>
      </c>
      <c r="BL801" s="24" t="s">
        <v>220</v>
      </c>
      <c r="BM801" s="24" t="s">
        <v>1093</v>
      </c>
    </row>
    <row r="802" spans="2:65" s="1" customFormat="1" ht="54">
      <c r="B802" s="41"/>
      <c r="D802" s="180" t="s">
        <v>144</v>
      </c>
      <c r="F802" s="205" t="s">
        <v>1094</v>
      </c>
      <c r="I802" s="206"/>
      <c r="L802" s="41"/>
      <c r="M802" s="207"/>
      <c r="N802" s="42"/>
      <c r="O802" s="42"/>
      <c r="P802" s="42"/>
      <c r="Q802" s="42"/>
      <c r="R802" s="42"/>
      <c r="S802" s="42"/>
      <c r="T802" s="70"/>
      <c r="AT802" s="24" t="s">
        <v>144</v>
      </c>
      <c r="AU802" s="24" t="s">
        <v>85</v>
      </c>
    </row>
    <row r="803" spans="2:65" s="1" customFormat="1" ht="25.5" customHeight="1">
      <c r="B803" s="166"/>
      <c r="C803" s="167" t="s">
        <v>1095</v>
      </c>
      <c r="D803" s="167" t="s">
        <v>130</v>
      </c>
      <c r="E803" s="168" t="s">
        <v>1096</v>
      </c>
      <c r="F803" s="169" t="s">
        <v>1097</v>
      </c>
      <c r="G803" s="170" t="s">
        <v>141</v>
      </c>
      <c r="H803" s="171">
        <v>65.926000000000002</v>
      </c>
      <c r="I803" s="172"/>
      <c r="J803" s="173">
        <f>ROUND(I803*H803,2)</f>
        <v>0</v>
      </c>
      <c r="K803" s="169" t="s">
        <v>142</v>
      </c>
      <c r="L803" s="41"/>
      <c r="M803" s="174" t="s">
        <v>5</v>
      </c>
      <c r="N803" s="175" t="s">
        <v>44</v>
      </c>
      <c r="O803" s="42"/>
      <c r="P803" s="176">
        <f>O803*H803</f>
        <v>0</v>
      </c>
      <c r="Q803" s="176">
        <v>4.0099999999999997E-3</v>
      </c>
      <c r="R803" s="176">
        <f>Q803*H803</f>
        <v>0.26436325999999999</v>
      </c>
      <c r="S803" s="176">
        <v>0</v>
      </c>
      <c r="T803" s="177">
        <f>S803*H803</f>
        <v>0</v>
      </c>
      <c r="AR803" s="24" t="s">
        <v>220</v>
      </c>
      <c r="AT803" s="24" t="s">
        <v>130</v>
      </c>
      <c r="AU803" s="24" t="s">
        <v>85</v>
      </c>
      <c r="AY803" s="24" t="s">
        <v>129</v>
      </c>
      <c r="BE803" s="178">
        <f>IF(N803="základní",J803,0)</f>
        <v>0</v>
      </c>
      <c r="BF803" s="178">
        <f>IF(N803="snížená",J803,0)</f>
        <v>0</v>
      </c>
      <c r="BG803" s="178">
        <f>IF(N803="zákl. přenesená",J803,0)</f>
        <v>0</v>
      </c>
      <c r="BH803" s="178">
        <f>IF(N803="sníž. přenesená",J803,0)</f>
        <v>0</v>
      </c>
      <c r="BI803" s="178">
        <f>IF(N803="nulová",J803,0)</f>
        <v>0</v>
      </c>
      <c r="BJ803" s="24" t="s">
        <v>78</v>
      </c>
      <c r="BK803" s="178">
        <f>ROUND(I803*H803,2)</f>
        <v>0</v>
      </c>
      <c r="BL803" s="24" t="s">
        <v>220</v>
      </c>
      <c r="BM803" s="24" t="s">
        <v>1098</v>
      </c>
    </row>
    <row r="804" spans="2:65" s="1" customFormat="1" ht="54">
      <c r="B804" s="41"/>
      <c r="D804" s="180" t="s">
        <v>144</v>
      </c>
      <c r="F804" s="205" t="s">
        <v>1094</v>
      </c>
      <c r="I804" s="206"/>
      <c r="L804" s="41"/>
      <c r="M804" s="207"/>
      <c r="N804" s="42"/>
      <c r="O804" s="42"/>
      <c r="P804" s="42"/>
      <c r="Q804" s="42"/>
      <c r="R804" s="42"/>
      <c r="S804" s="42"/>
      <c r="T804" s="70"/>
      <c r="AT804" s="24" t="s">
        <v>144</v>
      </c>
      <c r="AU804" s="24" t="s">
        <v>85</v>
      </c>
    </row>
    <row r="805" spans="2:65" s="12" customFormat="1">
      <c r="B805" s="187"/>
      <c r="D805" s="180" t="s">
        <v>135</v>
      </c>
      <c r="E805" s="188" t="s">
        <v>5</v>
      </c>
      <c r="F805" s="189" t="s">
        <v>1099</v>
      </c>
      <c r="H805" s="190">
        <v>65.926000000000002</v>
      </c>
      <c r="I805" s="191"/>
      <c r="L805" s="187"/>
      <c r="M805" s="192"/>
      <c r="N805" s="193"/>
      <c r="O805" s="193"/>
      <c r="P805" s="193"/>
      <c r="Q805" s="193"/>
      <c r="R805" s="193"/>
      <c r="S805" s="193"/>
      <c r="T805" s="194"/>
      <c r="AT805" s="188" t="s">
        <v>135</v>
      </c>
      <c r="AU805" s="188" t="s">
        <v>85</v>
      </c>
      <c r="AV805" s="12" t="s">
        <v>85</v>
      </c>
      <c r="AW805" s="12" t="s">
        <v>36</v>
      </c>
      <c r="AX805" s="12" t="s">
        <v>78</v>
      </c>
      <c r="AY805" s="188" t="s">
        <v>129</v>
      </c>
    </row>
    <row r="806" spans="2:65" s="1" customFormat="1" ht="25.5" customHeight="1">
      <c r="B806" s="166"/>
      <c r="C806" s="167" t="s">
        <v>1100</v>
      </c>
      <c r="D806" s="167" t="s">
        <v>130</v>
      </c>
      <c r="E806" s="168" t="s">
        <v>1101</v>
      </c>
      <c r="F806" s="169" t="s">
        <v>1102</v>
      </c>
      <c r="G806" s="170" t="s">
        <v>141</v>
      </c>
      <c r="H806" s="171">
        <v>15.272</v>
      </c>
      <c r="I806" s="172"/>
      <c r="J806" s="173">
        <f>ROUND(I806*H806,2)</f>
        <v>0</v>
      </c>
      <c r="K806" s="169" t="s">
        <v>142</v>
      </c>
      <c r="L806" s="41"/>
      <c r="M806" s="174" t="s">
        <v>5</v>
      </c>
      <c r="N806" s="175" t="s">
        <v>44</v>
      </c>
      <c r="O806" s="42"/>
      <c r="P806" s="176">
        <f>O806*H806</f>
        <v>0</v>
      </c>
      <c r="Q806" s="176">
        <v>4.0099999999999997E-3</v>
      </c>
      <c r="R806" s="176">
        <f>Q806*H806</f>
        <v>6.1240719999999998E-2</v>
      </c>
      <c r="S806" s="176">
        <v>0</v>
      </c>
      <c r="T806" s="177">
        <f>S806*H806</f>
        <v>0</v>
      </c>
      <c r="AR806" s="24" t="s">
        <v>220</v>
      </c>
      <c r="AT806" s="24" t="s">
        <v>130</v>
      </c>
      <c r="AU806" s="24" t="s">
        <v>85</v>
      </c>
      <c r="AY806" s="24" t="s">
        <v>129</v>
      </c>
      <c r="BE806" s="178">
        <f>IF(N806="základní",J806,0)</f>
        <v>0</v>
      </c>
      <c r="BF806" s="178">
        <f>IF(N806="snížená",J806,0)</f>
        <v>0</v>
      </c>
      <c r="BG806" s="178">
        <f>IF(N806="zákl. přenesená",J806,0)</f>
        <v>0</v>
      </c>
      <c r="BH806" s="178">
        <f>IF(N806="sníž. přenesená",J806,0)</f>
        <v>0</v>
      </c>
      <c r="BI806" s="178">
        <f>IF(N806="nulová",J806,0)</f>
        <v>0</v>
      </c>
      <c r="BJ806" s="24" t="s">
        <v>78</v>
      </c>
      <c r="BK806" s="178">
        <f>ROUND(I806*H806,2)</f>
        <v>0</v>
      </c>
      <c r="BL806" s="24" t="s">
        <v>220</v>
      </c>
      <c r="BM806" s="24" t="s">
        <v>1103</v>
      </c>
    </row>
    <row r="807" spans="2:65" s="1" customFormat="1" ht="54">
      <c r="B807" s="41"/>
      <c r="D807" s="180" t="s">
        <v>144</v>
      </c>
      <c r="F807" s="205" t="s">
        <v>1094</v>
      </c>
      <c r="I807" s="206"/>
      <c r="L807" s="41"/>
      <c r="M807" s="207"/>
      <c r="N807" s="42"/>
      <c r="O807" s="42"/>
      <c r="P807" s="42"/>
      <c r="Q807" s="42"/>
      <c r="R807" s="42"/>
      <c r="S807" s="42"/>
      <c r="T807" s="70"/>
      <c r="AT807" s="24" t="s">
        <v>144</v>
      </c>
      <c r="AU807" s="24" t="s">
        <v>85</v>
      </c>
    </row>
    <row r="808" spans="2:65" s="12" customFormat="1">
      <c r="B808" s="187"/>
      <c r="D808" s="180" t="s">
        <v>135</v>
      </c>
      <c r="E808" s="188" t="s">
        <v>5</v>
      </c>
      <c r="F808" s="189" t="s">
        <v>1104</v>
      </c>
      <c r="H808" s="190">
        <v>15.272</v>
      </c>
      <c r="I808" s="191"/>
      <c r="L808" s="187"/>
      <c r="M808" s="192"/>
      <c r="N808" s="193"/>
      <c r="O808" s="193"/>
      <c r="P808" s="193"/>
      <c r="Q808" s="193"/>
      <c r="R808" s="193"/>
      <c r="S808" s="193"/>
      <c r="T808" s="194"/>
      <c r="AT808" s="188" t="s">
        <v>135</v>
      </c>
      <c r="AU808" s="188" t="s">
        <v>85</v>
      </c>
      <c r="AV808" s="12" t="s">
        <v>85</v>
      </c>
      <c r="AW808" s="12" t="s">
        <v>36</v>
      </c>
      <c r="AX808" s="12" t="s">
        <v>78</v>
      </c>
      <c r="AY808" s="188" t="s">
        <v>129</v>
      </c>
    </row>
    <row r="809" spans="2:65" s="1" customFormat="1" ht="25.5" customHeight="1">
      <c r="B809" s="166"/>
      <c r="C809" s="167" t="s">
        <v>1105</v>
      </c>
      <c r="D809" s="167" t="s">
        <v>130</v>
      </c>
      <c r="E809" s="168" t="s">
        <v>1106</v>
      </c>
      <c r="F809" s="169" t="s">
        <v>1107</v>
      </c>
      <c r="G809" s="170" t="s">
        <v>141</v>
      </c>
      <c r="H809" s="171">
        <v>22</v>
      </c>
      <c r="I809" s="172"/>
      <c r="J809" s="173">
        <f>ROUND(I809*H809,2)</f>
        <v>0</v>
      </c>
      <c r="K809" s="169" t="s">
        <v>142</v>
      </c>
      <c r="L809" s="41"/>
      <c r="M809" s="174" t="s">
        <v>5</v>
      </c>
      <c r="N809" s="175" t="s">
        <v>44</v>
      </c>
      <c r="O809" s="42"/>
      <c r="P809" s="176">
        <f>O809*H809</f>
        <v>0</v>
      </c>
      <c r="Q809" s="176">
        <v>5.7099999999999998E-3</v>
      </c>
      <c r="R809" s="176">
        <f>Q809*H809</f>
        <v>0.12562000000000001</v>
      </c>
      <c r="S809" s="176">
        <v>0</v>
      </c>
      <c r="T809" s="177">
        <f>S809*H809</f>
        <v>0</v>
      </c>
      <c r="AR809" s="24" t="s">
        <v>220</v>
      </c>
      <c r="AT809" s="24" t="s">
        <v>130</v>
      </c>
      <c r="AU809" s="24" t="s">
        <v>85</v>
      </c>
      <c r="AY809" s="24" t="s">
        <v>129</v>
      </c>
      <c r="BE809" s="178">
        <f>IF(N809="základní",J809,0)</f>
        <v>0</v>
      </c>
      <c r="BF809" s="178">
        <f>IF(N809="snížená",J809,0)</f>
        <v>0</v>
      </c>
      <c r="BG809" s="178">
        <f>IF(N809="zákl. přenesená",J809,0)</f>
        <v>0</v>
      </c>
      <c r="BH809" s="178">
        <f>IF(N809="sníž. přenesená",J809,0)</f>
        <v>0</v>
      </c>
      <c r="BI809" s="178">
        <f>IF(N809="nulová",J809,0)</f>
        <v>0</v>
      </c>
      <c r="BJ809" s="24" t="s">
        <v>78</v>
      </c>
      <c r="BK809" s="178">
        <f>ROUND(I809*H809,2)</f>
        <v>0</v>
      </c>
      <c r="BL809" s="24" t="s">
        <v>220</v>
      </c>
      <c r="BM809" s="24" t="s">
        <v>1108</v>
      </c>
    </row>
    <row r="810" spans="2:65" s="1" customFormat="1" ht="54">
      <c r="B810" s="41"/>
      <c r="D810" s="180" t="s">
        <v>144</v>
      </c>
      <c r="F810" s="205" t="s">
        <v>1094</v>
      </c>
      <c r="I810" s="206"/>
      <c r="L810" s="41"/>
      <c r="M810" s="207"/>
      <c r="N810" s="42"/>
      <c r="O810" s="42"/>
      <c r="P810" s="42"/>
      <c r="Q810" s="42"/>
      <c r="R810" s="42"/>
      <c r="S810" s="42"/>
      <c r="T810" s="70"/>
      <c r="AT810" s="24" t="s">
        <v>144</v>
      </c>
      <c r="AU810" s="24" t="s">
        <v>85</v>
      </c>
    </row>
    <row r="811" spans="2:65" s="1" customFormat="1" ht="25.5" customHeight="1">
      <c r="B811" s="166"/>
      <c r="C811" s="167" t="s">
        <v>1109</v>
      </c>
      <c r="D811" s="167" t="s">
        <v>130</v>
      </c>
      <c r="E811" s="168" t="s">
        <v>1110</v>
      </c>
      <c r="F811" s="169" t="s">
        <v>1111</v>
      </c>
      <c r="G811" s="170" t="s">
        <v>141</v>
      </c>
      <c r="H811" s="171">
        <v>9</v>
      </c>
      <c r="I811" s="172"/>
      <c r="J811" s="173">
        <f>ROUND(I811*H811,2)</f>
        <v>0</v>
      </c>
      <c r="K811" s="169" t="s">
        <v>142</v>
      </c>
      <c r="L811" s="41"/>
      <c r="M811" s="174" t="s">
        <v>5</v>
      </c>
      <c r="N811" s="175" t="s">
        <v>44</v>
      </c>
      <c r="O811" s="42"/>
      <c r="P811" s="176">
        <f>O811*H811</f>
        <v>0</v>
      </c>
      <c r="Q811" s="176">
        <v>0</v>
      </c>
      <c r="R811" s="176">
        <f>Q811*H811</f>
        <v>0</v>
      </c>
      <c r="S811" s="176">
        <v>0</v>
      </c>
      <c r="T811" s="177">
        <f>S811*H811</f>
        <v>0</v>
      </c>
      <c r="AR811" s="24" t="s">
        <v>220</v>
      </c>
      <c r="AT811" s="24" t="s">
        <v>130</v>
      </c>
      <c r="AU811" s="24" t="s">
        <v>85</v>
      </c>
      <c r="AY811" s="24" t="s">
        <v>129</v>
      </c>
      <c r="BE811" s="178">
        <f>IF(N811="základní",J811,0)</f>
        <v>0</v>
      </c>
      <c r="BF811" s="178">
        <f>IF(N811="snížená",J811,0)</f>
        <v>0</v>
      </c>
      <c r="BG811" s="178">
        <f>IF(N811="zákl. přenesená",J811,0)</f>
        <v>0</v>
      </c>
      <c r="BH811" s="178">
        <f>IF(N811="sníž. přenesená",J811,0)</f>
        <v>0</v>
      </c>
      <c r="BI811" s="178">
        <f>IF(N811="nulová",J811,0)</f>
        <v>0</v>
      </c>
      <c r="BJ811" s="24" t="s">
        <v>78</v>
      </c>
      <c r="BK811" s="178">
        <f>ROUND(I811*H811,2)</f>
        <v>0</v>
      </c>
      <c r="BL811" s="24" t="s">
        <v>220</v>
      </c>
      <c r="BM811" s="24" t="s">
        <v>1112</v>
      </c>
    </row>
    <row r="812" spans="2:65" s="1" customFormat="1" ht="54">
      <c r="B812" s="41"/>
      <c r="D812" s="180" t="s">
        <v>144</v>
      </c>
      <c r="F812" s="205" t="s">
        <v>1094</v>
      </c>
      <c r="I812" s="206"/>
      <c r="L812" s="41"/>
      <c r="M812" s="207"/>
      <c r="N812" s="42"/>
      <c r="O812" s="42"/>
      <c r="P812" s="42"/>
      <c r="Q812" s="42"/>
      <c r="R812" s="42"/>
      <c r="S812" s="42"/>
      <c r="T812" s="70"/>
      <c r="AT812" s="24" t="s">
        <v>144</v>
      </c>
      <c r="AU812" s="24" t="s">
        <v>85</v>
      </c>
    </row>
    <row r="813" spans="2:65" s="12" customFormat="1">
      <c r="B813" s="187"/>
      <c r="D813" s="180" t="s">
        <v>135</v>
      </c>
      <c r="E813" s="188" t="s">
        <v>5</v>
      </c>
      <c r="F813" s="189" t="s">
        <v>1113</v>
      </c>
      <c r="H813" s="190">
        <v>9</v>
      </c>
      <c r="I813" s="191"/>
      <c r="L813" s="187"/>
      <c r="M813" s="192"/>
      <c r="N813" s="193"/>
      <c r="O813" s="193"/>
      <c r="P813" s="193"/>
      <c r="Q813" s="193"/>
      <c r="R813" s="193"/>
      <c r="S813" s="193"/>
      <c r="T813" s="194"/>
      <c r="AT813" s="188" t="s">
        <v>135</v>
      </c>
      <c r="AU813" s="188" t="s">
        <v>85</v>
      </c>
      <c r="AV813" s="12" t="s">
        <v>85</v>
      </c>
      <c r="AW813" s="12" t="s">
        <v>36</v>
      </c>
      <c r="AX813" s="12" t="s">
        <v>78</v>
      </c>
      <c r="AY813" s="188" t="s">
        <v>129</v>
      </c>
    </row>
    <row r="814" spans="2:65" s="1" customFormat="1" ht="25.5" customHeight="1">
      <c r="B814" s="166"/>
      <c r="C814" s="167" t="s">
        <v>1114</v>
      </c>
      <c r="D814" s="167" t="s">
        <v>130</v>
      </c>
      <c r="E814" s="168" t="s">
        <v>1115</v>
      </c>
      <c r="F814" s="169" t="s">
        <v>1116</v>
      </c>
      <c r="G814" s="170" t="s">
        <v>174</v>
      </c>
      <c r="H814" s="171">
        <v>380</v>
      </c>
      <c r="I814" s="172"/>
      <c r="J814" s="173">
        <f>ROUND(I814*H814,2)</f>
        <v>0</v>
      </c>
      <c r="K814" s="169" t="s">
        <v>142</v>
      </c>
      <c r="L814" s="41"/>
      <c r="M814" s="174" t="s">
        <v>5</v>
      </c>
      <c r="N814" s="175" t="s">
        <v>44</v>
      </c>
      <c r="O814" s="42"/>
      <c r="P814" s="176">
        <f>O814*H814</f>
        <v>0</v>
      </c>
      <c r="Q814" s="176">
        <v>0</v>
      </c>
      <c r="R814" s="176">
        <f>Q814*H814</f>
        <v>0</v>
      </c>
      <c r="S814" s="176">
        <v>0</v>
      </c>
      <c r="T814" s="177">
        <f>S814*H814</f>
        <v>0</v>
      </c>
      <c r="AR814" s="24" t="s">
        <v>220</v>
      </c>
      <c r="AT814" s="24" t="s">
        <v>130</v>
      </c>
      <c r="AU814" s="24" t="s">
        <v>85</v>
      </c>
      <c r="AY814" s="24" t="s">
        <v>129</v>
      </c>
      <c r="BE814" s="178">
        <f>IF(N814="základní",J814,0)</f>
        <v>0</v>
      </c>
      <c r="BF814" s="178">
        <f>IF(N814="snížená",J814,0)</f>
        <v>0</v>
      </c>
      <c r="BG814" s="178">
        <f>IF(N814="zákl. přenesená",J814,0)</f>
        <v>0</v>
      </c>
      <c r="BH814" s="178">
        <f>IF(N814="sníž. přenesená",J814,0)</f>
        <v>0</v>
      </c>
      <c r="BI814" s="178">
        <f>IF(N814="nulová",J814,0)</f>
        <v>0</v>
      </c>
      <c r="BJ814" s="24" t="s">
        <v>78</v>
      </c>
      <c r="BK814" s="178">
        <f>ROUND(I814*H814,2)</f>
        <v>0</v>
      </c>
      <c r="BL814" s="24" t="s">
        <v>220</v>
      </c>
      <c r="BM814" s="24" t="s">
        <v>1117</v>
      </c>
    </row>
    <row r="815" spans="2:65" s="1" customFormat="1" ht="54">
      <c r="B815" s="41"/>
      <c r="D815" s="180" t="s">
        <v>144</v>
      </c>
      <c r="F815" s="205" t="s">
        <v>1094</v>
      </c>
      <c r="I815" s="206"/>
      <c r="L815" s="41"/>
      <c r="M815" s="207"/>
      <c r="N815" s="42"/>
      <c r="O815" s="42"/>
      <c r="P815" s="42"/>
      <c r="Q815" s="42"/>
      <c r="R815" s="42"/>
      <c r="S815" s="42"/>
      <c r="T815" s="70"/>
      <c r="AT815" s="24" t="s">
        <v>144</v>
      </c>
      <c r="AU815" s="24" t="s">
        <v>85</v>
      </c>
    </row>
    <row r="816" spans="2:65" s="1" customFormat="1" ht="25.5" customHeight="1">
      <c r="B816" s="166"/>
      <c r="C816" s="167" t="s">
        <v>1118</v>
      </c>
      <c r="D816" s="167" t="s">
        <v>130</v>
      </c>
      <c r="E816" s="168" t="s">
        <v>1119</v>
      </c>
      <c r="F816" s="169" t="s">
        <v>1120</v>
      </c>
      <c r="G816" s="170" t="s">
        <v>174</v>
      </c>
      <c r="H816" s="171">
        <v>40</v>
      </c>
      <c r="I816" s="172"/>
      <c r="J816" s="173">
        <f>ROUND(I816*H816,2)</f>
        <v>0</v>
      </c>
      <c r="K816" s="169" t="s">
        <v>5</v>
      </c>
      <c r="L816" s="41"/>
      <c r="M816" s="174" t="s">
        <v>5</v>
      </c>
      <c r="N816" s="175" t="s">
        <v>44</v>
      </c>
      <c r="O816" s="42"/>
      <c r="P816" s="176">
        <f>O816*H816</f>
        <v>0</v>
      </c>
      <c r="Q816" s="176">
        <v>0</v>
      </c>
      <c r="R816" s="176">
        <f>Q816*H816</f>
        <v>0</v>
      </c>
      <c r="S816" s="176">
        <v>0</v>
      </c>
      <c r="T816" s="177">
        <f>S816*H816</f>
        <v>0</v>
      </c>
      <c r="AR816" s="24" t="s">
        <v>220</v>
      </c>
      <c r="AT816" s="24" t="s">
        <v>130</v>
      </c>
      <c r="AU816" s="24" t="s">
        <v>85</v>
      </c>
      <c r="AY816" s="24" t="s">
        <v>129</v>
      </c>
      <c r="BE816" s="178">
        <f>IF(N816="základní",J816,0)</f>
        <v>0</v>
      </c>
      <c r="BF816" s="178">
        <f>IF(N816="snížená",J816,0)</f>
        <v>0</v>
      </c>
      <c r="BG816" s="178">
        <f>IF(N816="zákl. přenesená",J816,0)</f>
        <v>0</v>
      </c>
      <c r="BH816" s="178">
        <f>IF(N816="sníž. přenesená",J816,0)</f>
        <v>0</v>
      </c>
      <c r="BI816" s="178">
        <f>IF(N816="nulová",J816,0)</f>
        <v>0</v>
      </c>
      <c r="BJ816" s="24" t="s">
        <v>78</v>
      </c>
      <c r="BK816" s="178">
        <f>ROUND(I816*H816,2)</f>
        <v>0</v>
      </c>
      <c r="BL816" s="24" t="s">
        <v>220</v>
      </c>
      <c r="BM816" s="24" t="s">
        <v>1121</v>
      </c>
    </row>
    <row r="817" spans="2:65" s="1" customFormat="1" ht="54">
      <c r="B817" s="41"/>
      <c r="D817" s="180" t="s">
        <v>144</v>
      </c>
      <c r="F817" s="205" t="s">
        <v>1094</v>
      </c>
      <c r="I817" s="206"/>
      <c r="L817" s="41"/>
      <c r="M817" s="207"/>
      <c r="N817" s="42"/>
      <c r="O817" s="42"/>
      <c r="P817" s="42"/>
      <c r="Q817" s="42"/>
      <c r="R817" s="42"/>
      <c r="S817" s="42"/>
      <c r="T817" s="70"/>
      <c r="AT817" s="24" t="s">
        <v>144</v>
      </c>
      <c r="AU817" s="24" t="s">
        <v>85</v>
      </c>
    </row>
    <row r="818" spans="2:65" s="1" customFormat="1" ht="38.25" customHeight="1">
      <c r="B818" s="166"/>
      <c r="C818" s="167" t="s">
        <v>1122</v>
      </c>
      <c r="D818" s="167" t="s">
        <v>130</v>
      </c>
      <c r="E818" s="168" t="s">
        <v>1123</v>
      </c>
      <c r="F818" s="169" t="s">
        <v>1124</v>
      </c>
      <c r="G818" s="170" t="s">
        <v>205</v>
      </c>
      <c r="H818" s="171">
        <v>9</v>
      </c>
      <c r="I818" s="172"/>
      <c r="J818" s="173">
        <f t="shared" ref="J818:J823" si="10">ROUND(I818*H818,2)</f>
        <v>0</v>
      </c>
      <c r="K818" s="169" t="s">
        <v>142</v>
      </c>
      <c r="L818" s="41"/>
      <c r="M818" s="174" t="s">
        <v>5</v>
      </c>
      <c r="N818" s="175" t="s">
        <v>44</v>
      </c>
      <c r="O818" s="42"/>
      <c r="P818" s="176">
        <f t="shared" ref="P818:P823" si="11">O818*H818</f>
        <v>0</v>
      </c>
      <c r="Q818" s="176">
        <v>1.0000000000000001E-5</v>
      </c>
      <c r="R818" s="176">
        <f t="shared" ref="R818:R823" si="12">Q818*H818</f>
        <v>9.0000000000000006E-5</v>
      </c>
      <c r="S818" s="176">
        <v>0</v>
      </c>
      <c r="T818" s="177">
        <f t="shared" ref="T818:T823" si="13">S818*H818</f>
        <v>0</v>
      </c>
      <c r="AR818" s="24" t="s">
        <v>220</v>
      </c>
      <c r="AT818" s="24" t="s">
        <v>130</v>
      </c>
      <c r="AU818" s="24" t="s">
        <v>85</v>
      </c>
      <c r="AY818" s="24" t="s">
        <v>129</v>
      </c>
      <c r="BE818" s="178">
        <f t="shared" ref="BE818:BE823" si="14">IF(N818="základní",J818,0)</f>
        <v>0</v>
      </c>
      <c r="BF818" s="178">
        <f t="shared" ref="BF818:BF823" si="15">IF(N818="snížená",J818,0)</f>
        <v>0</v>
      </c>
      <c r="BG818" s="178">
        <f t="shared" ref="BG818:BG823" si="16">IF(N818="zákl. přenesená",J818,0)</f>
        <v>0</v>
      </c>
      <c r="BH818" s="178">
        <f t="shared" ref="BH818:BH823" si="17">IF(N818="sníž. přenesená",J818,0)</f>
        <v>0</v>
      </c>
      <c r="BI818" s="178">
        <f t="shared" ref="BI818:BI823" si="18">IF(N818="nulová",J818,0)</f>
        <v>0</v>
      </c>
      <c r="BJ818" s="24" t="s">
        <v>78</v>
      </c>
      <c r="BK818" s="178">
        <f t="shared" ref="BK818:BK823" si="19">ROUND(I818*H818,2)</f>
        <v>0</v>
      </c>
      <c r="BL818" s="24" t="s">
        <v>220</v>
      </c>
      <c r="BM818" s="24" t="s">
        <v>1125</v>
      </c>
    </row>
    <row r="819" spans="2:65" s="1" customFormat="1" ht="25.5" customHeight="1">
      <c r="B819" s="166"/>
      <c r="C819" s="208" t="s">
        <v>1126</v>
      </c>
      <c r="D819" s="208" t="s">
        <v>328</v>
      </c>
      <c r="E819" s="209" t="s">
        <v>1127</v>
      </c>
      <c r="F819" s="210" t="s">
        <v>1128</v>
      </c>
      <c r="G819" s="211" t="s">
        <v>205</v>
      </c>
      <c r="H819" s="212">
        <v>3</v>
      </c>
      <c r="I819" s="213"/>
      <c r="J819" s="214">
        <f t="shared" si="10"/>
        <v>0</v>
      </c>
      <c r="K819" s="210" t="s">
        <v>142</v>
      </c>
      <c r="L819" s="215"/>
      <c r="M819" s="216" t="s">
        <v>5</v>
      </c>
      <c r="N819" s="217" t="s">
        <v>44</v>
      </c>
      <c r="O819" s="42"/>
      <c r="P819" s="176">
        <f t="shared" si="11"/>
        <v>0</v>
      </c>
      <c r="Q819" s="176">
        <v>1.1999999999999999E-3</v>
      </c>
      <c r="R819" s="176">
        <f t="shared" si="12"/>
        <v>3.5999999999999999E-3</v>
      </c>
      <c r="S819" s="176">
        <v>0</v>
      </c>
      <c r="T819" s="177">
        <f t="shared" si="13"/>
        <v>0</v>
      </c>
      <c r="AR819" s="24" t="s">
        <v>304</v>
      </c>
      <c r="AT819" s="24" t="s">
        <v>328</v>
      </c>
      <c r="AU819" s="24" t="s">
        <v>85</v>
      </c>
      <c r="AY819" s="24" t="s">
        <v>129</v>
      </c>
      <c r="BE819" s="178">
        <f t="shared" si="14"/>
        <v>0</v>
      </c>
      <c r="BF819" s="178">
        <f t="shared" si="15"/>
        <v>0</v>
      </c>
      <c r="BG819" s="178">
        <f t="shared" si="16"/>
        <v>0</v>
      </c>
      <c r="BH819" s="178">
        <f t="shared" si="17"/>
        <v>0</v>
      </c>
      <c r="BI819" s="178">
        <f t="shared" si="18"/>
        <v>0</v>
      </c>
      <c r="BJ819" s="24" t="s">
        <v>78</v>
      </c>
      <c r="BK819" s="178">
        <f t="shared" si="19"/>
        <v>0</v>
      </c>
      <c r="BL819" s="24" t="s">
        <v>220</v>
      </c>
      <c r="BM819" s="24" t="s">
        <v>1129</v>
      </c>
    </row>
    <row r="820" spans="2:65" s="1" customFormat="1" ht="16.5" customHeight="1">
      <c r="B820" s="166"/>
      <c r="C820" s="208" t="s">
        <v>1130</v>
      </c>
      <c r="D820" s="208" t="s">
        <v>328</v>
      </c>
      <c r="E820" s="209" t="s">
        <v>1131</v>
      </c>
      <c r="F820" s="210" t="s">
        <v>1132</v>
      </c>
      <c r="G820" s="211" t="s">
        <v>205</v>
      </c>
      <c r="H820" s="212">
        <v>6</v>
      </c>
      <c r="I820" s="213"/>
      <c r="J820" s="214">
        <f t="shared" si="10"/>
        <v>0</v>
      </c>
      <c r="K820" s="210" t="s">
        <v>142</v>
      </c>
      <c r="L820" s="215"/>
      <c r="M820" s="216" t="s">
        <v>5</v>
      </c>
      <c r="N820" s="217" t="s">
        <v>44</v>
      </c>
      <c r="O820" s="42"/>
      <c r="P820" s="176">
        <f t="shared" si="11"/>
        <v>0</v>
      </c>
      <c r="Q820" s="176">
        <v>6.9999999999999999E-4</v>
      </c>
      <c r="R820" s="176">
        <f t="shared" si="12"/>
        <v>4.1999999999999997E-3</v>
      </c>
      <c r="S820" s="176">
        <v>0</v>
      </c>
      <c r="T820" s="177">
        <f t="shared" si="13"/>
        <v>0</v>
      </c>
      <c r="AR820" s="24" t="s">
        <v>304</v>
      </c>
      <c r="AT820" s="24" t="s">
        <v>328</v>
      </c>
      <c r="AU820" s="24" t="s">
        <v>85</v>
      </c>
      <c r="AY820" s="24" t="s">
        <v>129</v>
      </c>
      <c r="BE820" s="178">
        <f t="shared" si="14"/>
        <v>0</v>
      </c>
      <c r="BF820" s="178">
        <f t="shared" si="15"/>
        <v>0</v>
      </c>
      <c r="BG820" s="178">
        <f t="shared" si="16"/>
        <v>0</v>
      </c>
      <c r="BH820" s="178">
        <f t="shared" si="17"/>
        <v>0</v>
      </c>
      <c r="BI820" s="178">
        <f t="shared" si="18"/>
        <v>0</v>
      </c>
      <c r="BJ820" s="24" t="s">
        <v>78</v>
      </c>
      <c r="BK820" s="178">
        <f t="shared" si="19"/>
        <v>0</v>
      </c>
      <c r="BL820" s="24" t="s">
        <v>220</v>
      </c>
      <c r="BM820" s="24" t="s">
        <v>1133</v>
      </c>
    </row>
    <row r="821" spans="2:65" s="1" customFormat="1" ht="25.5" customHeight="1">
      <c r="B821" s="166"/>
      <c r="C821" s="167" t="s">
        <v>1134</v>
      </c>
      <c r="D821" s="167" t="s">
        <v>130</v>
      </c>
      <c r="E821" s="168" t="s">
        <v>1135</v>
      </c>
      <c r="F821" s="169" t="s">
        <v>1136</v>
      </c>
      <c r="G821" s="170" t="s">
        <v>205</v>
      </c>
      <c r="H821" s="171">
        <v>1520</v>
      </c>
      <c r="I821" s="172"/>
      <c r="J821" s="173">
        <f t="shared" si="10"/>
        <v>0</v>
      </c>
      <c r="K821" s="169" t="s">
        <v>142</v>
      </c>
      <c r="L821" s="41"/>
      <c r="M821" s="174" t="s">
        <v>5</v>
      </c>
      <c r="N821" s="175" t="s">
        <v>44</v>
      </c>
      <c r="O821" s="42"/>
      <c r="P821" s="176">
        <f t="shared" si="11"/>
        <v>0</v>
      </c>
      <c r="Q821" s="176">
        <v>0</v>
      </c>
      <c r="R821" s="176">
        <f t="shared" si="12"/>
        <v>0</v>
      </c>
      <c r="S821" s="176">
        <v>0</v>
      </c>
      <c r="T821" s="177">
        <f t="shared" si="13"/>
        <v>0</v>
      </c>
      <c r="AR821" s="24" t="s">
        <v>220</v>
      </c>
      <c r="AT821" s="24" t="s">
        <v>130</v>
      </c>
      <c r="AU821" s="24" t="s">
        <v>85</v>
      </c>
      <c r="AY821" s="24" t="s">
        <v>129</v>
      </c>
      <c r="BE821" s="178">
        <f t="shared" si="14"/>
        <v>0</v>
      </c>
      <c r="BF821" s="178">
        <f t="shared" si="15"/>
        <v>0</v>
      </c>
      <c r="BG821" s="178">
        <f t="shared" si="16"/>
        <v>0</v>
      </c>
      <c r="BH821" s="178">
        <f t="shared" si="17"/>
        <v>0</v>
      </c>
      <c r="BI821" s="178">
        <f t="shared" si="18"/>
        <v>0</v>
      </c>
      <c r="BJ821" s="24" t="s">
        <v>78</v>
      </c>
      <c r="BK821" s="178">
        <f t="shared" si="19"/>
        <v>0</v>
      </c>
      <c r="BL821" s="24" t="s">
        <v>220</v>
      </c>
      <c r="BM821" s="24" t="s">
        <v>1137</v>
      </c>
    </row>
    <row r="822" spans="2:65" s="1" customFormat="1" ht="16.5" customHeight="1">
      <c r="B822" s="166"/>
      <c r="C822" s="208" t="s">
        <v>1138</v>
      </c>
      <c r="D822" s="208" t="s">
        <v>328</v>
      </c>
      <c r="E822" s="209" t="s">
        <v>1139</v>
      </c>
      <c r="F822" s="210" t="s">
        <v>1140</v>
      </c>
      <c r="G822" s="211" t="s">
        <v>205</v>
      </c>
      <c r="H822" s="212">
        <v>1520</v>
      </c>
      <c r="I822" s="213"/>
      <c r="J822" s="214">
        <f t="shared" si="10"/>
        <v>0</v>
      </c>
      <c r="K822" s="210" t="s">
        <v>142</v>
      </c>
      <c r="L822" s="215"/>
      <c r="M822" s="216" t="s">
        <v>5</v>
      </c>
      <c r="N822" s="217" t="s">
        <v>44</v>
      </c>
      <c r="O822" s="42"/>
      <c r="P822" s="176">
        <f t="shared" si="11"/>
        <v>0</v>
      </c>
      <c r="Q822" s="176">
        <v>2.0000000000000001E-4</v>
      </c>
      <c r="R822" s="176">
        <f t="shared" si="12"/>
        <v>0.30399999999999999</v>
      </c>
      <c r="S822" s="176">
        <v>0</v>
      </c>
      <c r="T822" s="177">
        <f t="shared" si="13"/>
        <v>0</v>
      </c>
      <c r="AR822" s="24" t="s">
        <v>304</v>
      </c>
      <c r="AT822" s="24" t="s">
        <v>328</v>
      </c>
      <c r="AU822" s="24" t="s">
        <v>85</v>
      </c>
      <c r="AY822" s="24" t="s">
        <v>129</v>
      </c>
      <c r="BE822" s="178">
        <f t="shared" si="14"/>
        <v>0</v>
      </c>
      <c r="BF822" s="178">
        <f t="shared" si="15"/>
        <v>0</v>
      </c>
      <c r="BG822" s="178">
        <f t="shared" si="16"/>
        <v>0</v>
      </c>
      <c r="BH822" s="178">
        <f t="shared" si="17"/>
        <v>0</v>
      </c>
      <c r="BI822" s="178">
        <f t="shared" si="18"/>
        <v>0</v>
      </c>
      <c r="BJ822" s="24" t="s">
        <v>78</v>
      </c>
      <c r="BK822" s="178">
        <f t="shared" si="19"/>
        <v>0</v>
      </c>
      <c r="BL822" s="24" t="s">
        <v>220</v>
      </c>
      <c r="BM822" s="24" t="s">
        <v>1141</v>
      </c>
    </row>
    <row r="823" spans="2:65" s="1" customFormat="1" ht="25.5" customHeight="1">
      <c r="B823" s="166"/>
      <c r="C823" s="167" t="s">
        <v>1142</v>
      </c>
      <c r="D823" s="167" t="s">
        <v>130</v>
      </c>
      <c r="E823" s="168" t="s">
        <v>1143</v>
      </c>
      <c r="F823" s="169" t="s">
        <v>1144</v>
      </c>
      <c r="G823" s="170" t="s">
        <v>174</v>
      </c>
      <c r="H823" s="171">
        <v>380</v>
      </c>
      <c r="I823" s="172"/>
      <c r="J823" s="173">
        <f t="shared" si="10"/>
        <v>0</v>
      </c>
      <c r="K823" s="169" t="s">
        <v>142</v>
      </c>
      <c r="L823" s="41"/>
      <c r="M823" s="174" t="s">
        <v>5</v>
      </c>
      <c r="N823" s="175" t="s">
        <v>44</v>
      </c>
      <c r="O823" s="42"/>
      <c r="P823" s="176">
        <f t="shared" si="11"/>
        <v>0</v>
      </c>
      <c r="Q823" s="176">
        <v>0</v>
      </c>
      <c r="R823" s="176">
        <f t="shared" si="12"/>
        <v>0</v>
      </c>
      <c r="S823" s="176">
        <v>0</v>
      </c>
      <c r="T823" s="177">
        <f t="shared" si="13"/>
        <v>0</v>
      </c>
      <c r="AR823" s="24" t="s">
        <v>220</v>
      </c>
      <c r="AT823" s="24" t="s">
        <v>130</v>
      </c>
      <c r="AU823" s="24" t="s">
        <v>85</v>
      </c>
      <c r="AY823" s="24" t="s">
        <v>129</v>
      </c>
      <c r="BE823" s="178">
        <f t="shared" si="14"/>
        <v>0</v>
      </c>
      <c r="BF823" s="178">
        <f t="shared" si="15"/>
        <v>0</v>
      </c>
      <c r="BG823" s="178">
        <f t="shared" si="16"/>
        <v>0</v>
      </c>
      <c r="BH823" s="178">
        <f t="shared" si="17"/>
        <v>0</v>
      </c>
      <c r="BI823" s="178">
        <f t="shared" si="18"/>
        <v>0</v>
      </c>
      <c r="BJ823" s="24" t="s">
        <v>78</v>
      </c>
      <c r="BK823" s="178">
        <f t="shared" si="19"/>
        <v>0</v>
      </c>
      <c r="BL823" s="24" t="s">
        <v>220</v>
      </c>
      <c r="BM823" s="24" t="s">
        <v>1145</v>
      </c>
    </row>
    <row r="824" spans="2:65" s="1" customFormat="1" ht="54">
      <c r="B824" s="41"/>
      <c r="D824" s="180" t="s">
        <v>144</v>
      </c>
      <c r="F824" s="205" t="s">
        <v>1146</v>
      </c>
      <c r="I824" s="206"/>
      <c r="L824" s="41"/>
      <c r="M824" s="207"/>
      <c r="N824" s="42"/>
      <c r="O824" s="42"/>
      <c r="P824" s="42"/>
      <c r="Q824" s="42"/>
      <c r="R824" s="42"/>
      <c r="S824" s="42"/>
      <c r="T824" s="70"/>
      <c r="AT824" s="24" t="s">
        <v>144</v>
      </c>
      <c r="AU824" s="24" t="s">
        <v>85</v>
      </c>
    </row>
    <row r="825" spans="2:65" s="1" customFormat="1" ht="25.5" customHeight="1">
      <c r="B825" s="166"/>
      <c r="C825" s="208" t="s">
        <v>1147</v>
      </c>
      <c r="D825" s="208" t="s">
        <v>328</v>
      </c>
      <c r="E825" s="209" t="s">
        <v>1148</v>
      </c>
      <c r="F825" s="210" t="s">
        <v>1149</v>
      </c>
      <c r="G825" s="211" t="s">
        <v>174</v>
      </c>
      <c r="H825" s="212">
        <v>418</v>
      </c>
      <c r="I825" s="213"/>
      <c r="J825" s="214">
        <f>ROUND(I825*H825,2)</f>
        <v>0</v>
      </c>
      <c r="K825" s="210" t="s">
        <v>142</v>
      </c>
      <c r="L825" s="215"/>
      <c r="M825" s="216" t="s">
        <v>5</v>
      </c>
      <c r="N825" s="217" t="s">
        <v>44</v>
      </c>
      <c r="O825" s="42"/>
      <c r="P825" s="176">
        <f>O825*H825</f>
        <v>0</v>
      </c>
      <c r="Q825" s="176">
        <v>1.2E-4</v>
      </c>
      <c r="R825" s="176">
        <f>Q825*H825</f>
        <v>5.0160000000000003E-2</v>
      </c>
      <c r="S825" s="176">
        <v>0</v>
      </c>
      <c r="T825" s="177">
        <f>S825*H825</f>
        <v>0</v>
      </c>
      <c r="AR825" s="24" t="s">
        <v>304</v>
      </c>
      <c r="AT825" s="24" t="s">
        <v>328</v>
      </c>
      <c r="AU825" s="24" t="s">
        <v>85</v>
      </c>
      <c r="AY825" s="24" t="s">
        <v>129</v>
      </c>
      <c r="BE825" s="178">
        <f>IF(N825="základní",J825,0)</f>
        <v>0</v>
      </c>
      <c r="BF825" s="178">
        <f>IF(N825="snížená",J825,0)</f>
        <v>0</v>
      </c>
      <c r="BG825" s="178">
        <f>IF(N825="zákl. přenesená",J825,0)</f>
        <v>0</v>
      </c>
      <c r="BH825" s="178">
        <f>IF(N825="sníž. přenesená",J825,0)</f>
        <v>0</v>
      </c>
      <c r="BI825" s="178">
        <f>IF(N825="nulová",J825,0)</f>
        <v>0</v>
      </c>
      <c r="BJ825" s="24" t="s">
        <v>78</v>
      </c>
      <c r="BK825" s="178">
        <f>ROUND(I825*H825,2)</f>
        <v>0</v>
      </c>
      <c r="BL825" s="24" t="s">
        <v>220</v>
      </c>
      <c r="BM825" s="24" t="s">
        <v>1150</v>
      </c>
    </row>
    <row r="826" spans="2:65" s="12" customFormat="1">
      <c r="B826" s="187"/>
      <c r="D826" s="180" t="s">
        <v>135</v>
      </c>
      <c r="F826" s="189" t="s">
        <v>1151</v>
      </c>
      <c r="H826" s="190">
        <v>418</v>
      </c>
      <c r="I826" s="191"/>
      <c r="L826" s="187"/>
      <c r="M826" s="192"/>
      <c r="N826" s="193"/>
      <c r="O826" s="193"/>
      <c r="P826" s="193"/>
      <c r="Q826" s="193"/>
      <c r="R826" s="193"/>
      <c r="S826" s="193"/>
      <c r="T826" s="194"/>
      <c r="AT826" s="188" t="s">
        <v>135</v>
      </c>
      <c r="AU826" s="188" t="s">
        <v>85</v>
      </c>
      <c r="AV826" s="12" t="s">
        <v>85</v>
      </c>
      <c r="AW826" s="12" t="s">
        <v>6</v>
      </c>
      <c r="AX826" s="12" t="s">
        <v>78</v>
      </c>
      <c r="AY826" s="188" t="s">
        <v>129</v>
      </c>
    </row>
    <row r="827" spans="2:65" s="1" customFormat="1" ht="25.5" customHeight="1">
      <c r="B827" s="166"/>
      <c r="C827" s="167" t="s">
        <v>1152</v>
      </c>
      <c r="D827" s="167" t="s">
        <v>130</v>
      </c>
      <c r="E827" s="168" t="s">
        <v>1153</v>
      </c>
      <c r="F827" s="169" t="s">
        <v>1154</v>
      </c>
      <c r="G827" s="170" t="s">
        <v>174</v>
      </c>
      <c r="H827" s="171">
        <v>380</v>
      </c>
      <c r="I827" s="172"/>
      <c r="J827" s="173">
        <f>ROUND(I827*H827,2)</f>
        <v>0</v>
      </c>
      <c r="K827" s="169" t="s">
        <v>142</v>
      </c>
      <c r="L827" s="41"/>
      <c r="M827" s="174" t="s">
        <v>5</v>
      </c>
      <c r="N827" s="175" t="s">
        <v>44</v>
      </c>
      <c r="O827" s="42"/>
      <c r="P827" s="176">
        <f>O827*H827</f>
        <v>0</v>
      </c>
      <c r="Q827" s="176">
        <v>0</v>
      </c>
      <c r="R827" s="176">
        <f>Q827*H827</f>
        <v>0</v>
      </c>
      <c r="S827" s="176">
        <v>0</v>
      </c>
      <c r="T827" s="177">
        <f>S827*H827</f>
        <v>0</v>
      </c>
      <c r="AR827" s="24" t="s">
        <v>220</v>
      </c>
      <c r="AT827" s="24" t="s">
        <v>130</v>
      </c>
      <c r="AU827" s="24" t="s">
        <v>85</v>
      </c>
      <c r="AY827" s="24" t="s">
        <v>129</v>
      </c>
      <c r="BE827" s="178">
        <f>IF(N827="základní",J827,0)</f>
        <v>0</v>
      </c>
      <c r="BF827" s="178">
        <f>IF(N827="snížená",J827,0)</f>
        <v>0</v>
      </c>
      <c r="BG827" s="178">
        <f>IF(N827="zákl. přenesená",J827,0)</f>
        <v>0</v>
      </c>
      <c r="BH827" s="178">
        <f>IF(N827="sníž. přenesená",J827,0)</f>
        <v>0</v>
      </c>
      <c r="BI827" s="178">
        <f>IF(N827="nulová",J827,0)</f>
        <v>0</v>
      </c>
      <c r="BJ827" s="24" t="s">
        <v>78</v>
      </c>
      <c r="BK827" s="178">
        <f>ROUND(I827*H827,2)</f>
        <v>0</v>
      </c>
      <c r="BL827" s="24" t="s">
        <v>220</v>
      </c>
      <c r="BM827" s="24" t="s">
        <v>1155</v>
      </c>
    </row>
    <row r="828" spans="2:65" s="1" customFormat="1" ht="54">
      <c r="B828" s="41"/>
      <c r="D828" s="180" t="s">
        <v>144</v>
      </c>
      <c r="F828" s="205" t="s">
        <v>1146</v>
      </c>
      <c r="I828" s="206"/>
      <c r="L828" s="41"/>
      <c r="M828" s="207"/>
      <c r="N828" s="42"/>
      <c r="O828" s="42"/>
      <c r="P828" s="42"/>
      <c r="Q828" s="42"/>
      <c r="R828" s="42"/>
      <c r="S828" s="42"/>
      <c r="T828" s="70"/>
      <c r="AT828" s="24" t="s">
        <v>144</v>
      </c>
      <c r="AU828" s="24" t="s">
        <v>85</v>
      </c>
    </row>
    <row r="829" spans="2:65" s="1" customFormat="1" ht="16.5" customHeight="1">
      <c r="B829" s="166"/>
      <c r="C829" s="167" t="s">
        <v>1156</v>
      </c>
      <c r="D829" s="167" t="s">
        <v>130</v>
      </c>
      <c r="E829" s="168" t="s">
        <v>1157</v>
      </c>
      <c r="F829" s="169" t="s">
        <v>1158</v>
      </c>
      <c r="G829" s="170" t="s">
        <v>174</v>
      </c>
      <c r="H829" s="171">
        <v>380</v>
      </c>
      <c r="I829" s="172"/>
      <c r="J829" s="173">
        <f>ROUND(I829*H829,2)</f>
        <v>0</v>
      </c>
      <c r="K829" s="169" t="s">
        <v>142</v>
      </c>
      <c r="L829" s="41"/>
      <c r="M829" s="174" t="s">
        <v>5</v>
      </c>
      <c r="N829" s="175" t="s">
        <v>44</v>
      </c>
      <c r="O829" s="42"/>
      <c r="P829" s="176">
        <f>O829*H829</f>
        <v>0</v>
      </c>
      <c r="Q829" s="176">
        <v>1.3999999999999999E-4</v>
      </c>
      <c r="R829" s="176">
        <f>Q829*H829</f>
        <v>5.3199999999999997E-2</v>
      </c>
      <c r="S829" s="176">
        <v>0</v>
      </c>
      <c r="T829" s="177">
        <f>S829*H829</f>
        <v>0</v>
      </c>
      <c r="AR829" s="24" t="s">
        <v>220</v>
      </c>
      <c r="AT829" s="24" t="s">
        <v>130</v>
      </c>
      <c r="AU829" s="24" t="s">
        <v>85</v>
      </c>
      <c r="AY829" s="24" t="s">
        <v>129</v>
      </c>
      <c r="BE829" s="178">
        <f>IF(N829="základní",J829,0)</f>
        <v>0</v>
      </c>
      <c r="BF829" s="178">
        <f>IF(N829="snížená",J829,0)</f>
        <v>0</v>
      </c>
      <c r="BG829" s="178">
        <f>IF(N829="zákl. přenesená",J829,0)</f>
        <v>0</v>
      </c>
      <c r="BH829" s="178">
        <f>IF(N829="sníž. přenesená",J829,0)</f>
        <v>0</v>
      </c>
      <c r="BI829" s="178">
        <f>IF(N829="nulová",J829,0)</f>
        <v>0</v>
      </c>
      <c r="BJ829" s="24" t="s">
        <v>78</v>
      </c>
      <c r="BK829" s="178">
        <f>ROUND(I829*H829,2)</f>
        <v>0</v>
      </c>
      <c r="BL829" s="24" t="s">
        <v>220</v>
      </c>
      <c r="BM829" s="24" t="s">
        <v>1159</v>
      </c>
    </row>
    <row r="830" spans="2:65" s="1" customFormat="1" ht="40.5">
      <c r="B830" s="41"/>
      <c r="D830" s="180" t="s">
        <v>144</v>
      </c>
      <c r="F830" s="205" t="s">
        <v>1160</v>
      </c>
      <c r="I830" s="206"/>
      <c r="L830" s="41"/>
      <c r="M830" s="207"/>
      <c r="N830" s="42"/>
      <c r="O830" s="42"/>
      <c r="P830" s="42"/>
      <c r="Q830" s="42"/>
      <c r="R830" s="42"/>
      <c r="S830" s="42"/>
      <c r="T830" s="70"/>
      <c r="AT830" s="24" t="s">
        <v>144</v>
      </c>
      <c r="AU830" s="24" t="s">
        <v>85</v>
      </c>
    </row>
    <row r="831" spans="2:65" s="1" customFormat="1" ht="38.25" customHeight="1">
      <c r="B831" s="166"/>
      <c r="C831" s="167" t="s">
        <v>1161</v>
      </c>
      <c r="D831" s="167" t="s">
        <v>130</v>
      </c>
      <c r="E831" s="168" t="s">
        <v>1162</v>
      </c>
      <c r="F831" s="169" t="s">
        <v>1163</v>
      </c>
      <c r="G831" s="170" t="s">
        <v>346</v>
      </c>
      <c r="H831" s="218"/>
      <c r="I831" s="172"/>
      <c r="J831" s="173">
        <f>ROUND(I831*H831,2)</f>
        <v>0</v>
      </c>
      <c r="K831" s="169" t="s">
        <v>142</v>
      </c>
      <c r="L831" s="41"/>
      <c r="M831" s="174" t="s">
        <v>5</v>
      </c>
      <c r="N831" s="175" t="s">
        <v>44</v>
      </c>
      <c r="O831" s="42"/>
      <c r="P831" s="176">
        <f>O831*H831</f>
        <v>0</v>
      </c>
      <c r="Q831" s="176">
        <v>0</v>
      </c>
      <c r="R831" s="176">
        <f>Q831*H831</f>
        <v>0</v>
      </c>
      <c r="S831" s="176">
        <v>0</v>
      </c>
      <c r="T831" s="177">
        <f>S831*H831</f>
        <v>0</v>
      </c>
      <c r="AR831" s="24" t="s">
        <v>220</v>
      </c>
      <c r="AT831" s="24" t="s">
        <v>130</v>
      </c>
      <c r="AU831" s="24" t="s">
        <v>85</v>
      </c>
      <c r="AY831" s="24" t="s">
        <v>129</v>
      </c>
      <c r="BE831" s="178">
        <f>IF(N831="základní",J831,0)</f>
        <v>0</v>
      </c>
      <c r="BF831" s="178">
        <f>IF(N831="snížená",J831,0)</f>
        <v>0</v>
      </c>
      <c r="BG831" s="178">
        <f>IF(N831="zákl. přenesená",J831,0)</f>
        <v>0</v>
      </c>
      <c r="BH831" s="178">
        <f>IF(N831="sníž. přenesená",J831,0)</f>
        <v>0</v>
      </c>
      <c r="BI831" s="178">
        <f>IF(N831="nulová",J831,0)</f>
        <v>0</v>
      </c>
      <c r="BJ831" s="24" t="s">
        <v>78</v>
      </c>
      <c r="BK831" s="178">
        <f>ROUND(I831*H831,2)</f>
        <v>0</v>
      </c>
      <c r="BL831" s="24" t="s">
        <v>220</v>
      </c>
      <c r="BM831" s="24" t="s">
        <v>1164</v>
      </c>
    </row>
    <row r="832" spans="2:65" s="1" customFormat="1" ht="121.5">
      <c r="B832" s="41"/>
      <c r="D832" s="180" t="s">
        <v>144</v>
      </c>
      <c r="F832" s="205" t="s">
        <v>1165</v>
      </c>
      <c r="I832" s="206"/>
      <c r="L832" s="41"/>
      <c r="M832" s="207"/>
      <c r="N832" s="42"/>
      <c r="O832" s="42"/>
      <c r="P832" s="42"/>
      <c r="Q832" s="42"/>
      <c r="R832" s="42"/>
      <c r="S832" s="42"/>
      <c r="T832" s="70"/>
      <c r="AT832" s="24" t="s">
        <v>144</v>
      </c>
      <c r="AU832" s="24" t="s">
        <v>85</v>
      </c>
    </row>
    <row r="833" spans="2:65" s="10" customFormat="1" ht="29.85" customHeight="1">
      <c r="B833" s="155"/>
      <c r="D833" s="156" t="s">
        <v>72</v>
      </c>
      <c r="E833" s="203" t="s">
        <v>1166</v>
      </c>
      <c r="F833" s="203" t="s">
        <v>1167</v>
      </c>
      <c r="I833" s="158"/>
      <c r="J833" s="204">
        <f>BK833</f>
        <v>0</v>
      </c>
      <c r="L833" s="155"/>
      <c r="M833" s="160"/>
      <c r="N833" s="161"/>
      <c r="O833" s="161"/>
      <c r="P833" s="162">
        <f>SUM(P834:P966)</f>
        <v>0</v>
      </c>
      <c r="Q833" s="161"/>
      <c r="R833" s="162">
        <f>SUM(R834:R966)</f>
        <v>6.0516500000000001E-2</v>
      </c>
      <c r="S833" s="161"/>
      <c r="T833" s="163">
        <f>SUM(T834:T966)</f>
        <v>0</v>
      </c>
      <c r="AR833" s="156" t="s">
        <v>85</v>
      </c>
      <c r="AT833" s="164" t="s">
        <v>72</v>
      </c>
      <c r="AU833" s="164" t="s">
        <v>78</v>
      </c>
      <c r="AY833" s="156" t="s">
        <v>129</v>
      </c>
      <c r="BK833" s="165">
        <f>SUM(BK834:BK966)</f>
        <v>0</v>
      </c>
    </row>
    <row r="834" spans="2:65" s="1" customFormat="1" ht="16.5" customHeight="1">
      <c r="B834" s="166"/>
      <c r="C834" s="167" t="s">
        <v>1168</v>
      </c>
      <c r="D834" s="167" t="s">
        <v>130</v>
      </c>
      <c r="E834" s="168" t="s">
        <v>1169</v>
      </c>
      <c r="F834" s="169" t="s">
        <v>1170</v>
      </c>
      <c r="G834" s="170" t="s">
        <v>174</v>
      </c>
      <c r="H834" s="171">
        <v>12.653</v>
      </c>
      <c r="I834" s="172"/>
      <c r="J834" s="173">
        <f>ROUND(I834*H834,2)</f>
        <v>0</v>
      </c>
      <c r="K834" s="169" t="s">
        <v>142</v>
      </c>
      <c r="L834" s="41"/>
      <c r="M834" s="174" t="s">
        <v>5</v>
      </c>
      <c r="N834" s="175" t="s">
        <v>44</v>
      </c>
      <c r="O834" s="42"/>
      <c r="P834" s="176">
        <f>O834*H834</f>
        <v>0</v>
      </c>
      <c r="Q834" s="176">
        <v>2.0000000000000002E-5</v>
      </c>
      <c r="R834" s="176">
        <f>Q834*H834</f>
        <v>2.5306000000000005E-4</v>
      </c>
      <c r="S834" s="176">
        <v>0</v>
      </c>
      <c r="T834" s="177">
        <f>S834*H834</f>
        <v>0</v>
      </c>
      <c r="AR834" s="24" t="s">
        <v>220</v>
      </c>
      <c r="AT834" s="24" t="s">
        <v>130</v>
      </c>
      <c r="AU834" s="24" t="s">
        <v>85</v>
      </c>
      <c r="AY834" s="24" t="s">
        <v>129</v>
      </c>
      <c r="BE834" s="178">
        <f>IF(N834="základní",J834,0)</f>
        <v>0</v>
      </c>
      <c r="BF834" s="178">
        <f>IF(N834="snížená",J834,0)</f>
        <v>0</v>
      </c>
      <c r="BG834" s="178">
        <f>IF(N834="zákl. přenesená",J834,0)</f>
        <v>0</v>
      </c>
      <c r="BH834" s="178">
        <f>IF(N834="sníž. přenesená",J834,0)</f>
        <v>0</v>
      </c>
      <c r="BI834" s="178">
        <f>IF(N834="nulová",J834,0)</f>
        <v>0</v>
      </c>
      <c r="BJ834" s="24" t="s">
        <v>78</v>
      </c>
      <c r="BK834" s="178">
        <f>ROUND(I834*H834,2)</f>
        <v>0</v>
      </c>
      <c r="BL834" s="24" t="s">
        <v>220</v>
      </c>
      <c r="BM834" s="24" t="s">
        <v>1171</v>
      </c>
    </row>
    <row r="835" spans="2:65" s="11" customFormat="1">
      <c r="B835" s="179"/>
      <c r="D835" s="180" t="s">
        <v>135</v>
      </c>
      <c r="E835" s="181" t="s">
        <v>5</v>
      </c>
      <c r="F835" s="182" t="s">
        <v>1172</v>
      </c>
      <c r="H835" s="181" t="s">
        <v>5</v>
      </c>
      <c r="I835" s="183"/>
      <c r="L835" s="179"/>
      <c r="M835" s="184"/>
      <c r="N835" s="185"/>
      <c r="O835" s="185"/>
      <c r="P835" s="185"/>
      <c r="Q835" s="185"/>
      <c r="R835" s="185"/>
      <c r="S835" s="185"/>
      <c r="T835" s="186"/>
      <c r="AT835" s="181" t="s">
        <v>135</v>
      </c>
      <c r="AU835" s="181" t="s">
        <v>85</v>
      </c>
      <c r="AV835" s="11" t="s">
        <v>78</v>
      </c>
      <c r="AW835" s="11" t="s">
        <v>36</v>
      </c>
      <c r="AX835" s="11" t="s">
        <v>73</v>
      </c>
      <c r="AY835" s="181" t="s">
        <v>129</v>
      </c>
    </row>
    <row r="836" spans="2:65" s="12" customFormat="1">
      <c r="B836" s="187"/>
      <c r="D836" s="180" t="s">
        <v>135</v>
      </c>
      <c r="E836" s="188" t="s">
        <v>5</v>
      </c>
      <c r="F836" s="189" t="s">
        <v>1173</v>
      </c>
      <c r="H836" s="190">
        <v>12.653</v>
      </c>
      <c r="I836" s="191"/>
      <c r="L836" s="187"/>
      <c r="M836" s="192"/>
      <c r="N836" s="193"/>
      <c r="O836" s="193"/>
      <c r="P836" s="193"/>
      <c r="Q836" s="193"/>
      <c r="R836" s="193"/>
      <c r="S836" s="193"/>
      <c r="T836" s="194"/>
      <c r="AT836" s="188" t="s">
        <v>135</v>
      </c>
      <c r="AU836" s="188" t="s">
        <v>85</v>
      </c>
      <c r="AV836" s="12" t="s">
        <v>85</v>
      </c>
      <c r="AW836" s="12" t="s">
        <v>36</v>
      </c>
      <c r="AX836" s="12" t="s">
        <v>73</v>
      </c>
      <c r="AY836" s="188" t="s">
        <v>129</v>
      </c>
    </row>
    <row r="837" spans="2:65" s="13" customFormat="1">
      <c r="B837" s="195"/>
      <c r="D837" s="180" t="s">
        <v>135</v>
      </c>
      <c r="E837" s="196" t="s">
        <v>5</v>
      </c>
      <c r="F837" s="197" t="s">
        <v>137</v>
      </c>
      <c r="H837" s="198">
        <v>12.653</v>
      </c>
      <c r="I837" s="199"/>
      <c r="L837" s="195"/>
      <c r="M837" s="200"/>
      <c r="N837" s="201"/>
      <c r="O837" s="201"/>
      <c r="P837" s="201"/>
      <c r="Q837" s="201"/>
      <c r="R837" s="201"/>
      <c r="S837" s="201"/>
      <c r="T837" s="202"/>
      <c r="AT837" s="196" t="s">
        <v>135</v>
      </c>
      <c r="AU837" s="196" t="s">
        <v>85</v>
      </c>
      <c r="AV837" s="13" t="s">
        <v>133</v>
      </c>
      <c r="AW837" s="13" t="s">
        <v>36</v>
      </c>
      <c r="AX837" s="13" t="s">
        <v>78</v>
      </c>
      <c r="AY837" s="196" t="s">
        <v>129</v>
      </c>
    </row>
    <row r="838" spans="2:65" s="1" customFormat="1" ht="16.5" customHeight="1">
      <c r="B838" s="166"/>
      <c r="C838" s="167" t="s">
        <v>1174</v>
      </c>
      <c r="D838" s="167" t="s">
        <v>130</v>
      </c>
      <c r="E838" s="168" t="s">
        <v>1175</v>
      </c>
      <c r="F838" s="169" t="s">
        <v>1176</v>
      </c>
      <c r="G838" s="170" t="s">
        <v>174</v>
      </c>
      <c r="H838" s="171">
        <v>12.653</v>
      </c>
      <c r="I838" s="172"/>
      <c r="J838" s="173">
        <f>ROUND(I838*H838,2)</f>
        <v>0</v>
      </c>
      <c r="K838" s="169" t="s">
        <v>142</v>
      </c>
      <c r="L838" s="41"/>
      <c r="M838" s="174" t="s">
        <v>5</v>
      </c>
      <c r="N838" s="175" t="s">
        <v>44</v>
      </c>
      <c r="O838" s="42"/>
      <c r="P838" s="176">
        <f>O838*H838</f>
        <v>0</v>
      </c>
      <c r="Q838" s="176">
        <v>0</v>
      </c>
      <c r="R838" s="176">
        <f>Q838*H838</f>
        <v>0</v>
      </c>
      <c r="S838" s="176">
        <v>0</v>
      </c>
      <c r="T838" s="177">
        <f>S838*H838</f>
        <v>0</v>
      </c>
      <c r="AR838" s="24" t="s">
        <v>220</v>
      </c>
      <c r="AT838" s="24" t="s">
        <v>130</v>
      </c>
      <c r="AU838" s="24" t="s">
        <v>85</v>
      </c>
      <c r="AY838" s="24" t="s">
        <v>129</v>
      </c>
      <c r="BE838" s="178">
        <f>IF(N838="základní",J838,0)</f>
        <v>0</v>
      </c>
      <c r="BF838" s="178">
        <f>IF(N838="snížená",J838,0)</f>
        <v>0</v>
      </c>
      <c r="BG838" s="178">
        <f>IF(N838="zákl. přenesená",J838,0)</f>
        <v>0</v>
      </c>
      <c r="BH838" s="178">
        <f>IF(N838="sníž. přenesená",J838,0)</f>
        <v>0</v>
      </c>
      <c r="BI838" s="178">
        <f>IF(N838="nulová",J838,0)</f>
        <v>0</v>
      </c>
      <c r="BJ838" s="24" t="s">
        <v>78</v>
      </c>
      <c r="BK838" s="178">
        <f>ROUND(I838*H838,2)</f>
        <v>0</v>
      </c>
      <c r="BL838" s="24" t="s">
        <v>220</v>
      </c>
      <c r="BM838" s="24" t="s">
        <v>1177</v>
      </c>
    </row>
    <row r="839" spans="2:65" s="1" customFormat="1" ht="16.5" customHeight="1">
      <c r="B839" s="166"/>
      <c r="C839" s="167" t="s">
        <v>1178</v>
      </c>
      <c r="D839" s="167" t="s">
        <v>130</v>
      </c>
      <c r="E839" s="168" t="s">
        <v>1179</v>
      </c>
      <c r="F839" s="169" t="s">
        <v>1180</v>
      </c>
      <c r="G839" s="170" t="s">
        <v>174</v>
      </c>
      <c r="H839" s="171">
        <v>393.32299999999998</v>
      </c>
      <c r="I839" s="172"/>
      <c r="J839" s="173">
        <f>ROUND(I839*H839,2)</f>
        <v>0</v>
      </c>
      <c r="K839" s="169" t="s">
        <v>142</v>
      </c>
      <c r="L839" s="41"/>
      <c r="M839" s="174" t="s">
        <v>5</v>
      </c>
      <c r="N839" s="175" t="s">
        <v>44</v>
      </c>
      <c r="O839" s="42"/>
      <c r="P839" s="176">
        <f>O839*H839</f>
        <v>0</v>
      </c>
      <c r="Q839" s="176">
        <v>6.0000000000000002E-5</v>
      </c>
      <c r="R839" s="176">
        <f>Q839*H839</f>
        <v>2.359938E-2</v>
      </c>
      <c r="S839" s="176">
        <v>0</v>
      </c>
      <c r="T839" s="177">
        <f>S839*H839</f>
        <v>0</v>
      </c>
      <c r="AR839" s="24" t="s">
        <v>220</v>
      </c>
      <c r="AT839" s="24" t="s">
        <v>130</v>
      </c>
      <c r="AU839" s="24" t="s">
        <v>85</v>
      </c>
      <c r="AY839" s="24" t="s">
        <v>129</v>
      </c>
      <c r="BE839" s="178">
        <f>IF(N839="základní",J839,0)</f>
        <v>0</v>
      </c>
      <c r="BF839" s="178">
        <f>IF(N839="snížená",J839,0)</f>
        <v>0</v>
      </c>
      <c r="BG839" s="178">
        <f>IF(N839="zákl. přenesená",J839,0)</f>
        <v>0</v>
      </c>
      <c r="BH839" s="178">
        <f>IF(N839="sníž. přenesená",J839,0)</f>
        <v>0</v>
      </c>
      <c r="BI839" s="178">
        <f>IF(N839="nulová",J839,0)</f>
        <v>0</v>
      </c>
      <c r="BJ839" s="24" t="s">
        <v>78</v>
      </c>
      <c r="BK839" s="178">
        <f>ROUND(I839*H839,2)</f>
        <v>0</v>
      </c>
      <c r="BL839" s="24" t="s">
        <v>220</v>
      </c>
      <c r="BM839" s="24" t="s">
        <v>1181</v>
      </c>
    </row>
    <row r="840" spans="2:65" s="11" customFormat="1">
      <c r="B840" s="179"/>
      <c r="D840" s="180" t="s">
        <v>135</v>
      </c>
      <c r="E840" s="181" t="s">
        <v>5</v>
      </c>
      <c r="F840" s="182" t="s">
        <v>1182</v>
      </c>
      <c r="H840" s="181" t="s">
        <v>5</v>
      </c>
      <c r="I840" s="183"/>
      <c r="L840" s="179"/>
      <c r="M840" s="184"/>
      <c r="N840" s="185"/>
      <c r="O840" s="185"/>
      <c r="P840" s="185"/>
      <c r="Q840" s="185"/>
      <c r="R840" s="185"/>
      <c r="S840" s="185"/>
      <c r="T840" s="186"/>
      <c r="AT840" s="181" t="s">
        <v>135</v>
      </c>
      <c r="AU840" s="181" t="s">
        <v>85</v>
      </c>
      <c r="AV840" s="11" t="s">
        <v>78</v>
      </c>
      <c r="AW840" s="11" t="s">
        <v>36</v>
      </c>
      <c r="AX840" s="11" t="s">
        <v>73</v>
      </c>
      <c r="AY840" s="181" t="s">
        <v>129</v>
      </c>
    </row>
    <row r="841" spans="2:65" s="12" customFormat="1">
      <c r="B841" s="187"/>
      <c r="D841" s="180" t="s">
        <v>135</v>
      </c>
      <c r="E841" s="188" t="s">
        <v>5</v>
      </c>
      <c r="F841" s="189" t="s">
        <v>1183</v>
      </c>
      <c r="H841" s="190">
        <v>4.32</v>
      </c>
      <c r="I841" s="191"/>
      <c r="L841" s="187"/>
      <c r="M841" s="192"/>
      <c r="N841" s="193"/>
      <c r="O841" s="193"/>
      <c r="P841" s="193"/>
      <c r="Q841" s="193"/>
      <c r="R841" s="193"/>
      <c r="S841" s="193"/>
      <c r="T841" s="194"/>
      <c r="AT841" s="188" t="s">
        <v>135</v>
      </c>
      <c r="AU841" s="188" t="s">
        <v>85</v>
      </c>
      <c r="AV841" s="12" t="s">
        <v>85</v>
      </c>
      <c r="AW841" s="12" t="s">
        <v>36</v>
      </c>
      <c r="AX841" s="12" t="s">
        <v>73</v>
      </c>
      <c r="AY841" s="188" t="s">
        <v>129</v>
      </c>
    </row>
    <row r="842" spans="2:65" s="12" customFormat="1">
      <c r="B842" s="187"/>
      <c r="D842" s="180" t="s">
        <v>135</v>
      </c>
      <c r="E842" s="188" t="s">
        <v>5</v>
      </c>
      <c r="F842" s="189" t="s">
        <v>1184</v>
      </c>
      <c r="H842" s="190">
        <v>4.6440000000000001</v>
      </c>
      <c r="I842" s="191"/>
      <c r="L842" s="187"/>
      <c r="M842" s="192"/>
      <c r="N842" s="193"/>
      <c r="O842" s="193"/>
      <c r="P842" s="193"/>
      <c r="Q842" s="193"/>
      <c r="R842" s="193"/>
      <c r="S842" s="193"/>
      <c r="T842" s="194"/>
      <c r="AT842" s="188" t="s">
        <v>135</v>
      </c>
      <c r="AU842" s="188" t="s">
        <v>85</v>
      </c>
      <c r="AV842" s="12" t="s">
        <v>85</v>
      </c>
      <c r="AW842" s="12" t="s">
        <v>36</v>
      </c>
      <c r="AX842" s="12" t="s">
        <v>73</v>
      </c>
      <c r="AY842" s="188" t="s">
        <v>129</v>
      </c>
    </row>
    <row r="843" spans="2:65" s="12" customFormat="1">
      <c r="B843" s="187"/>
      <c r="D843" s="180" t="s">
        <v>135</v>
      </c>
      <c r="E843" s="188" t="s">
        <v>5</v>
      </c>
      <c r="F843" s="189" t="s">
        <v>1185</v>
      </c>
      <c r="H843" s="190">
        <v>2.7</v>
      </c>
      <c r="I843" s="191"/>
      <c r="L843" s="187"/>
      <c r="M843" s="192"/>
      <c r="N843" s="193"/>
      <c r="O843" s="193"/>
      <c r="P843" s="193"/>
      <c r="Q843" s="193"/>
      <c r="R843" s="193"/>
      <c r="S843" s="193"/>
      <c r="T843" s="194"/>
      <c r="AT843" s="188" t="s">
        <v>135</v>
      </c>
      <c r="AU843" s="188" t="s">
        <v>85</v>
      </c>
      <c r="AV843" s="12" t="s">
        <v>85</v>
      </c>
      <c r="AW843" s="12" t="s">
        <v>36</v>
      </c>
      <c r="AX843" s="12" t="s">
        <v>73</v>
      </c>
      <c r="AY843" s="188" t="s">
        <v>129</v>
      </c>
    </row>
    <row r="844" spans="2:65" s="12" customFormat="1">
      <c r="B844" s="187"/>
      <c r="D844" s="180" t="s">
        <v>135</v>
      </c>
      <c r="E844" s="188" t="s">
        <v>5</v>
      </c>
      <c r="F844" s="189" t="s">
        <v>1186</v>
      </c>
      <c r="H844" s="190">
        <v>1.35</v>
      </c>
      <c r="I844" s="191"/>
      <c r="L844" s="187"/>
      <c r="M844" s="192"/>
      <c r="N844" s="193"/>
      <c r="O844" s="193"/>
      <c r="P844" s="193"/>
      <c r="Q844" s="193"/>
      <c r="R844" s="193"/>
      <c r="S844" s="193"/>
      <c r="T844" s="194"/>
      <c r="AT844" s="188" t="s">
        <v>135</v>
      </c>
      <c r="AU844" s="188" t="s">
        <v>85</v>
      </c>
      <c r="AV844" s="12" t="s">
        <v>85</v>
      </c>
      <c r="AW844" s="12" t="s">
        <v>36</v>
      </c>
      <c r="AX844" s="12" t="s">
        <v>73</v>
      </c>
      <c r="AY844" s="188" t="s">
        <v>129</v>
      </c>
    </row>
    <row r="845" spans="2:65" s="12" customFormat="1">
      <c r="B845" s="187"/>
      <c r="D845" s="180" t="s">
        <v>135</v>
      </c>
      <c r="E845" s="188" t="s">
        <v>5</v>
      </c>
      <c r="F845" s="189" t="s">
        <v>1187</v>
      </c>
      <c r="H845" s="190">
        <v>1.08</v>
      </c>
      <c r="I845" s="191"/>
      <c r="L845" s="187"/>
      <c r="M845" s="192"/>
      <c r="N845" s="193"/>
      <c r="O845" s="193"/>
      <c r="P845" s="193"/>
      <c r="Q845" s="193"/>
      <c r="R845" s="193"/>
      <c r="S845" s="193"/>
      <c r="T845" s="194"/>
      <c r="AT845" s="188" t="s">
        <v>135</v>
      </c>
      <c r="AU845" s="188" t="s">
        <v>85</v>
      </c>
      <c r="AV845" s="12" t="s">
        <v>85</v>
      </c>
      <c r="AW845" s="12" t="s">
        <v>36</v>
      </c>
      <c r="AX845" s="12" t="s">
        <v>73</v>
      </c>
      <c r="AY845" s="188" t="s">
        <v>129</v>
      </c>
    </row>
    <row r="846" spans="2:65" s="12" customFormat="1">
      <c r="B846" s="187"/>
      <c r="D846" s="180" t="s">
        <v>135</v>
      </c>
      <c r="E846" s="188" t="s">
        <v>5</v>
      </c>
      <c r="F846" s="189" t="s">
        <v>1188</v>
      </c>
      <c r="H846" s="190">
        <v>2.7</v>
      </c>
      <c r="I846" s="191"/>
      <c r="L846" s="187"/>
      <c r="M846" s="192"/>
      <c r="N846" s="193"/>
      <c r="O846" s="193"/>
      <c r="P846" s="193"/>
      <c r="Q846" s="193"/>
      <c r="R846" s="193"/>
      <c r="S846" s="193"/>
      <c r="T846" s="194"/>
      <c r="AT846" s="188" t="s">
        <v>135</v>
      </c>
      <c r="AU846" s="188" t="s">
        <v>85</v>
      </c>
      <c r="AV846" s="12" t="s">
        <v>85</v>
      </c>
      <c r="AW846" s="12" t="s">
        <v>36</v>
      </c>
      <c r="AX846" s="12" t="s">
        <v>73</v>
      </c>
      <c r="AY846" s="188" t="s">
        <v>129</v>
      </c>
    </row>
    <row r="847" spans="2:65" s="12" customFormat="1">
      <c r="B847" s="187"/>
      <c r="D847" s="180" t="s">
        <v>135</v>
      </c>
      <c r="E847" s="188" t="s">
        <v>5</v>
      </c>
      <c r="F847" s="189" t="s">
        <v>1189</v>
      </c>
      <c r="H847" s="190">
        <v>2.2999999999999998</v>
      </c>
      <c r="I847" s="191"/>
      <c r="L847" s="187"/>
      <c r="M847" s="192"/>
      <c r="N847" s="193"/>
      <c r="O847" s="193"/>
      <c r="P847" s="193"/>
      <c r="Q847" s="193"/>
      <c r="R847" s="193"/>
      <c r="S847" s="193"/>
      <c r="T847" s="194"/>
      <c r="AT847" s="188" t="s">
        <v>135</v>
      </c>
      <c r="AU847" s="188" t="s">
        <v>85</v>
      </c>
      <c r="AV847" s="12" t="s">
        <v>85</v>
      </c>
      <c r="AW847" s="12" t="s">
        <v>36</v>
      </c>
      <c r="AX847" s="12" t="s">
        <v>73</v>
      </c>
      <c r="AY847" s="188" t="s">
        <v>129</v>
      </c>
    </row>
    <row r="848" spans="2:65" s="12" customFormat="1">
      <c r="B848" s="187"/>
      <c r="D848" s="180" t="s">
        <v>135</v>
      </c>
      <c r="E848" s="188" t="s">
        <v>5</v>
      </c>
      <c r="F848" s="189" t="s">
        <v>1190</v>
      </c>
      <c r="H848" s="190">
        <v>2.7</v>
      </c>
      <c r="I848" s="191"/>
      <c r="L848" s="187"/>
      <c r="M848" s="192"/>
      <c r="N848" s="193"/>
      <c r="O848" s="193"/>
      <c r="P848" s="193"/>
      <c r="Q848" s="193"/>
      <c r="R848" s="193"/>
      <c r="S848" s="193"/>
      <c r="T848" s="194"/>
      <c r="AT848" s="188" t="s">
        <v>135</v>
      </c>
      <c r="AU848" s="188" t="s">
        <v>85</v>
      </c>
      <c r="AV848" s="12" t="s">
        <v>85</v>
      </c>
      <c r="AW848" s="12" t="s">
        <v>36</v>
      </c>
      <c r="AX848" s="12" t="s">
        <v>73</v>
      </c>
      <c r="AY848" s="188" t="s">
        <v>129</v>
      </c>
    </row>
    <row r="849" spans="2:51" s="12" customFormat="1">
      <c r="B849" s="187"/>
      <c r="D849" s="180" t="s">
        <v>135</v>
      </c>
      <c r="E849" s="188" t="s">
        <v>5</v>
      </c>
      <c r="F849" s="189" t="s">
        <v>1191</v>
      </c>
      <c r="H849" s="190">
        <v>3.06</v>
      </c>
      <c r="I849" s="191"/>
      <c r="L849" s="187"/>
      <c r="M849" s="192"/>
      <c r="N849" s="193"/>
      <c r="O849" s="193"/>
      <c r="P849" s="193"/>
      <c r="Q849" s="193"/>
      <c r="R849" s="193"/>
      <c r="S849" s="193"/>
      <c r="T849" s="194"/>
      <c r="AT849" s="188" t="s">
        <v>135</v>
      </c>
      <c r="AU849" s="188" t="s">
        <v>85</v>
      </c>
      <c r="AV849" s="12" t="s">
        <v>85</v>
      </c>
      <c r="AW849" s="12" t="s">
        <v>36</v>
      </c>
      <c r="AX849" s="12" t="s">
        <v>73</v>
      </c>
      <c r="AY849" s="188" t="s">
        <v>129</v>
      </c>
    </row>
    <row r="850" spans="2:51" s="12" customFormat="1">
      <c r="B850" s="187"/>
      <c r="D850" s="180" t="s">
        <v>135</v>
      </c>
      <c r="E850" s="188" t="s">
        <v>5</v>
      </c>
      <c r="F850" s="189" t="s">
        <v>1192</v>
      </c>
      <c r="H850" s="190">
        <v>2.4</v>
      </c>
      <c r="I850" s="191"/>
      <c r="L850" s="187"/>
      <c r="M850" s="192"/>
      <c r="N850" s="193"/>
      <c r="O850" s="193"/>
      <c r="P850" s="193"/>
      <c r="Q850" s="193"/>
      <c r="R850" s="193"/>
      <c r="S850" s="193"/>
      <c r="T850" s="194"/>
      <c r="AT850" s="188" t="s">
        <v>135</v>
      </c>
      <c r="AU850" s="188" t="s">
        <v>85</v>
      </c>
      <c r="AV850" s="12" t="s">
        <v>85</v>
      </c>
      <c r="AW850" s="12" t="s">
        <v>36</v>
      </c>
      <c r="AX850" s="12" t="s">
        <v>73</v>
      </c>
      <c r="AY850" s="188" t="s">
        <v>129</v>
      </c>
    </row>
    <row r="851" spans="2:51" s="12" customFormat="1">
      <c r="B851" s="187"/>
      <c r="D851" s="180" t="s">
        <v>135</v>
      </c>
      <c r="E851" s="188" t="s">
        <v>5</v>
      </c>
      <c r="F851" s="189" t="s">
        <v>1193</v>
      </c>
      <c r="H851" s="190">
        <v>2.2400000000000002</v>
      </c>
      <c r="I851" s="191"/>
      <c r="L851" s="187"/>
      <c r="M851" s="192"/>
      <c r="N851" s="193"/>
      <c r="O851" s="193"/>
      <c r="P851" s="193"/>
      <c r="Q851" s="193"/>
      <c r="R851" s="193"/>
      <c r="S851" s="193"/>
      <c r="T851" s="194"/>
      <c r="AT851" s="188" t="s">
        <v>135</v>
      </c>
      <c r="AU851" s="188" t="s">
        <v>85</v>
      </c>
      <c r="AV851" s="12" t="s">
        <v>85</v>
      </c>
      <c r="AW851" s="12" t="s">
        <v>36</v>
      </c>
      <c r="AX851" s="12" t="s">
        <v>73</v>
      </c>
      <c r="AY851" s="188" t="s">
        <v>129</v>
      </c>
    </row>
    <row r="852" spans="2:51" s="12" customFormat="1">
      <c r="B852" s="187"/>
      <c r="D852" s="180" t="s">
        <v>135</v>
      </c>
      <c r="E852" s="188" t="s">
        <v>5</v>
      </c>
      <c r="F852" s="189" t="s">
        <v>1194</v>
      </c>
      <c r="H852" s="190">
        <v>3.74</v>
      </c>
      <c r="I852" s="191"/>
      <c r="L852" s="187"/>
      <c r="M852" s="192"/>
      <c r="N852" s="193"/>
      <c r="O852" s="193"/>
      <c r="P852" s="193"/>
      <c r="Q852" s="193"/>
      <c r="R852" s="193"/>
      <c r="S852" s="193"/>
      <c r="T852" s="194"/>
      <c r="AT852" s="188" t="s">
        <v>135</v>
      </c>
      <c r="AU852" s="188" t="s">
        <v>85</v>
      </c>
      <c r="AV852" s="12" t="s">
        <v>85</v>
      </c>
      <c r="AW852" s="12" t="s">
        <v>36</v>
      </c>
      <c r="AX852" s="12" t="s">
        <v>73</v>
      </c>
      <c r="AY852" s="188" t="s">
        <v>129</v>
      </c>
    </row>
    <row r="853" spans="2:51" s="12" customFormat="1">
      <c r="B853" s="187"/>
      <c r="D853" s="180" t="s">
        <v>135</v>
      </c>
      <c r="E853" s="188" t="s">
        <v>5</v>
      </c>
      <c r="F853" s="189" t="s">
        <v>1195</v>
      </c>
      <c r="H853" s="190">
        <v>2.2400000000000002</v>
      </c>
      <c r="I853" s="191"/>
      <c r="L853" s="187"/>
      <c r="M853" s="192"/>
      <c r="N853" s="193"/>
      <c r="O853" s="193"/>
      <c r="P853" s="193"/>
      <c r="Q853" s="193"/>
      <c r="R853" s="193"/>
      <c r="S853" s="193"/>
      <c r="T853" s="194"/>
      <c r="AT853" s="188" t="s">
        <v>135</v>
      </c>
      <c r="AU853" s="188" t="s">
        <v>85</v>
      </c>
      <c r="AV853" s="12" t="s">
        <v>85</v>
      </c>
      <c r="AW853" s="12" t="s">
        <v>36</v>
      </c>
      <c r="AX853" s="12" t="s">
        <v>73</v>
      </c>
      <c r="AY853" s="188" t="s">
        <v>129</v>
      </c>
    </row>
    <row r="854" spans="2:51" s="12" customFormat="1">
      <c r="B854" s="187"/>
      <c r="D854" s="180" t="s">
        <v>135</v>
      </c>
      <c r="E854" s="188" t="s">
        <v>5</v>
      </c>
      <c r="F854" s="189" t="s">
        <v>1196</v>
      </c>
      <c r="H854" s="190">
        <v>2.16</v>
      </c>
      <c r="I854" s="191"/>
      <c r="L854" s="187"/>
      <c r="M854" s="192"/>
      <c r="N854" s="193"/>
      <c r="O854" s="193"/>
      <c r="P854" s="193"/>
      <c r="Q854" s="193"/>
      <c r="R854" s="193"/>
      <c r="S854" s="193"/>
      <c r="T854" s="194"/>
      <c r="AT854" s="188" t="s">
        <v>135</v>
      </c>
      <c r="AU854" s="188" t="s">
        <v>85</v>
      </c>
      <c r="AV854" s="12" t="s">
        <v>85</v>
      </c>
      <c r="AW854" s="12" t="s">
        <v>36</v>
      </c>
      <c r="AX854" s="12" t="s">
        <v>73</v>
      </c>
      <c r="AY854" s="188" t="s">
        <v>129</v>
      </c>
    </row>
    <row r="855" spans="2:51" s="12" customFormat="1">
      <c r="B855" s="187"/>
      <c r="D855" s="180" t="s">
        <v>135</v>
      </c>
      <c r="E855" s="188" t="s">
        <v>5</v>
      </c>
      <c r="F855" s="189" t="s">
        <v>1197</v>
      </c>
      <c r="H855" s="190">
        <v>1.89</v>
      </c>
      <c r="I855" s="191"/>
      <c r="L855" s="187"/>
      <c r="M855" s="192"/>
      <c r="N855" s="193"/>
      <c r="O855" s="193"/>
      <c r="P855" s="193"/>
      <c r="Q855" s="193"/>
      <c r="R855" s="193"/>
      <c r="S855" s="193"/>
      <c r="T855" s="194"/>
      <c r="AT855" s="188" t="s">
        <v>135</v>
      </c>
      <c r="AU855" s="188" t="s">
        <v>85</v>
      </c>
      <c r="AV855" s="12" t="s">
        <v>85</v>
      </c>
      <c r="AW855" s="12" t="s">
        <v>36</v>
      </c>
      <c r="AX855" s="12" t="s">
        <v>73</v>
      </c>
      <c r="AY855" s="188" t="s">
        <v>129</v>
      </c>
    </row>
    <row r="856" spans="2:51" s="12" customFormat="1">
      <c r="B856" s="187"/>
      <c r="D856" s="180" t="s">
        <v>135</v>
      </c>
      <c r="E856" s="188" t="s">
        <v>5</v>
      </c>
      <c r="F856" s="189" t="s">
        <v>1198</v>
      </c>
      <c r="H856" s="190">
        <v>4.6440000000000001</v>
      </c>
      <c r="I856" s="191"/>
      <c r="L856" s="187"/>
      <c r="M856" s="192"/>
      <c r="N856" s="193"/>
      <c r="O856" s="193"/>
      <c r="P856" s="193"/>
      <c r="Q856" s="193"/>
      <c r="R856" s="193"/>
      <c r="S856" s="193"/>
      <c r="T856" s="194"/>
      <c r="AT856" s="188" t="s">
        <v>135</v>
      </c>
      <c r="AU856" s="188" t="s">
        <v>85</v>
      </c>
      <c r="AV856" s="12" t="s">
        <v>85</v>
      </c>
      <c r="AW856" s="12" t="s">
        <v>36</v>
      </c>
      <c r="AX856" s="12" t="s">
        <v>73</v>
      </c>
      <c r="AY856" s="188" t="s">
        <v>129</v>
      </c>
    </row>
    <row r="857" spans="2:51" s="12" customFormat="1">
      <c r="B857" s="187"/>
      <c r="D857" s="180" t="s">
        <v>135</v>
      </c>
      <c r="E857" s="188" t="s">
        <v>5</v>
      </c>
      <c r="F857" s="189" t="s">
        <v>1199</v>
      </c>
      <c r="H857" s="190">
        <v>1.89</v>
      </c>
      <c r="I857" s="191"/>
      <c r="L857" s="187"/>
      <c r="M857" s="192"/>
      <c r="N857" s="193"/>
      <c r="O857" s="193"/>
      <c r="P857" s="193"/>
      <c r="Q857" s="193"/>
      <c r="R857" s="193"/>
      <c r="S857" s="193"/>
      <c r="T857" s="194"/>
      <c r="AT857" s="188" t="s">
        <v>135</v>
      </c>
      <c r="AU857" s="188" t="s">
        <v>85</v>
      </c>
      <c r="AV857" s="12" t="s">
        <v>85</v>
      </c>
      <c r="AW857" s="12" t="s">
        <v>36</v>
      </c>
      <c r="AX857" s="12" t="s">
        <v>73</v>
      </c>
      <c r="AY857" s="188" t="s">
        <v>129</v>
      </c>
    </row>
    <row r="858" spans="2:51" s="12" customFormat="1">
      <c r="B858" s="187"/>
      <c r="D858" s="180" t="s">
        <v>135</v>
      </c>
      <c r="E858" s="188" t="s">
        <v>5</v>
      </c>
      <c r="F858" s="189" t="s">
        <v>1200</v>
      </c>
      <c r="H858" s="190">
        <v>4.6440000000000001</v>
      </c>
      <c r="I858" s="191"/>
      <c r="L858" s="187"/>
      <c r="M858" s="192"/>
      <c r="N858" s="193"/>
      <c r="O858" s="193"/>
      <c r="P858" s="193"/>
      <c r="Q858" s="193"/>
      <c r="R858" s="193"/>
      <c r="S858" s="193"/>
      <c r="T858" s="194"/>
      <c r="AT858" s="188" t="s">
        <v>135</v>
      </c>
      <c r="AU858" s="188" t="s">
        <v>85</v>
      </c>
      <c r="AV858" s="12" t="s">
        <v>85</v>
      </c>
      <c r="AW858" s="12" t="s">
        <v>36</v>
      </c>
      <c r="AX858" s="12" t="s">
        <v>73</v>
      </c>
      <c r="AY858" s="188" t="s">
        <v>129</v>
      </c>
    </row>
    <row r="859" spans="2:51" s="12" customFormat="1">
      <c r="B859" s="187"/>
      <c r="D859" s="180" t="s">
        <v>135</v>
      </c>
      <c r="E859" s="188" t="s">
        <v>5</v>
      </c>
      <c r="F859" s="189" t="s">
        <v>1201</v>
      </c>
      <c r="H859" s="190">
        <v>1.89</v>
      </c>
      <c r="I859" s="191"/>
      <c r="L859" s="187"/>
      <c r="M859" s="192"/>
      <c r="N859" s="193"/>
      <c r="O859" s="193"/>
      <c r="P859" s="193"/>
      <c r="Q859" s="193"/>
      <c r="R859" s="193"/>
      <c r="S859" s="193"/>
      <c r="T859" s="194"/>
      <c r="AT859" s="188" t="s">
        <v>135</v>
      </c>
      <c r="AU859" s="188" t="s">
        <v>85</v>
      </c>
      <c r="AV859" s="12" t="s">
        <v>85</v>
      </c>
      <c r="AW859" s="12" t="s">
        <v>36</v>
      </c>
      <c r="AX859" s="12" t="s">
        <v>73</v>
      </c>
      <c r="AY859" s="188" t="s">
        <v>129</v>
      </c>
    </row>
    <row r="860" spans="2:51" s="12" customFormat="1">
      <c r="B860" s="187"/>
      <c r="D860" s="180" t="s">
        <v>135</v>
      </c>
      <c r="E860" s="188" t="s">
        <v>5</v>
      </c>
      <c r="F860" s="189" t="s">
        <v>1202</v>
      </c>
      <c r="H860" s="190">
        <v>4.6440000000000001</v>
      </c>
      <c r="I860" s="191"/>
      <c r="L860" s="187"/>
      <c r="M860" s="192"/>
      <c r="N860" s="193"/>
      <c r="O860" s="193"/>
      <c r="P860" s="193"/>
      <c r="Q860" s="193"/>
      <c r="R860" s="193"/>
      <c r="S860" s="193"/>
      <c r="T860" s="194"/>
      <c r="AT860" s="188" t="s">
        <v>135</v>
      </c>
      <c r="AU860" s="188" t="s">
        <v>85</v>
      </c>
      <c r="AV860" s="12" t="s">
        <v>85</v>
      </c>
      <c r="AW860" s="12" t="s">
        <v>36</v>
      </c>
      <c r="AX860" s="12" t="s">
        <v>73</v>
      </c>
      <c r="AY860" s="188" t="s">
        <v>129</v>
      </c>
    </row>
    <row r="861" spans="2:51" s="12" customFormat="1">
      <c r="B861" s="187"/>
      <c r="D861" s="180" t="s">
        <v>135</v>
      </c>
      <c r="E861" s="188" t="s">
        <v>5</v>
      </c>
      <c r="F861" s="189" t="s">
        <v>1203</v>
      </c>
      <c r="H861" s="190">
        <v>1.89</v>
      </c>
      <c r="I861" s="191"/>
      <c r="L861" s="187"/>
      <c r="M861" s="192"/>
      <c r="N861" s="193"/>
      <c r="O861" s="193"/>
      <c r="P861" s="193"/>
      <c r="Q861" s="193"/>
      <c r="R861" s="193"/>
      <c r="S861" s="193"/>
      <c r="T861" s="194"/>
      <c r="AT861" s="188" t="s">
        <v>135</v>
      </c>
      <c r="AU861" s="188" t="s">
        <v>85</v>
      </c>
      <c r="AV861" s="12" t="s">
        <v>85</v>
      </c>
      <c r="AW861" s="12" t="s">
        <v>36</v>
      </c>
      <c r="AX861" s="12" t="s">
        <v>73</v>
      </c>
      <c r="AY861" s="188" t="s">
        <v>129</v>
      </c>
    </row>
    <row r="862" spans="2:51" s="12" customFormat="1">
      <c r="B862" s="187"/>
      <c r="D862" s="180" t="s">
        <v>135</v>
      </c>
      <c r="E862" s="188" t="s">
        <v>5</v>
      </c>
      <c r="F862" s="189" t="s">
        <v>1204</v>
      </c>
      <c r="H862" s="190">
        <v>1.36</v>
      </c>
      <c r="I862" s="191"/>
      <c r="L862" s="187"/>
      <c r="M862" s="192"/>
      <c r="N862" s="193"/>
      <c r="O862" s="193"/>
      <c r="P862" s="193"/>
      <c r="Q862" s="193"/>
      <c r="R862" s="193"/>
      <c r="S862" s="193"/>
      <c r="T862" s="194"/>
      <c r="AT862" s="188" t="s">
        <v>135</v>
      </c>
      <c r="AU862" s="188" t="s">
        <v>85</v>
      </c>
      <c r="AV862" s="12" t="s">
        <v>85</v>
      </c>
      <c r="AW862" s="12" t="s">
        <v>36</v>
      </c>
      <c r="AX862" s="12" t="s">
        <v>73</v>
      </c>
      <c r="AY862" s="188" t="s">
        <v>129</v>
      </c>
    </row>
    <row r="863" spans="2:51" s="12" customFormat="1">
      <c r="B863" s="187"/>
      <c r="D863" s="180" t="s">
        <v>135</v>
      </c>
      <c r="E863" s="188" t="s">
        <v>5</v>
      </c>
      <c r="F863" s="189" t="s">
        <v>1205</v>
      </c>
      <c r="H863" s="190">
        <v>2.4</v>
      </c>
      <c r="I863" s="191"/>
      <c r="L863" s="187"/>
      <c r="M863" s="192"/>
      <c r="N863" s="193"/>
      <c r="O863" s="193"/>
      <c r="P863" s="193"/>
      <c r="Q863" s="193"/>
      <c r="R863" s="193"/>
      <c r="S863" s="193"/>
      <c r="T863" s="194"/>
      <c r="AT863" s="188" t="s">
        <v>135</v>
      </c>
      <c r="AU863" s="188" t="s">
        <v>85</v>
      </c>
      <c r="AV863" s="12" t="s">
        <v>85</v>
      </c>
      <c r="AW863" s="12" t="s">
        <v>36</v>
      </c>
      <c r="AX863" s="12" t="s">
        <v>73</v>
      </c>
      <c r="AY863" s="188" t="s">
        <v>129</v>
      </c>
    </row>
    <row r="864" spans="2:51" s="12" customFormat="1">
      <c r="B864" s="187"/>
      <c r="D864" s="180" t="s">
        <v>135</v>
      </c>
      <c r="E864" s="188" t="s">
        <v>5</v>
      </c>
      <c r="F864" s="189" t="s">
        <v>1206</v>
      </c>
      <c r="H864" s="190">
        <v>2.2400000000000002</v>
      </c>
      <c r="I864" s="191"/>
      <c r="L864" s="187"/>
      <c r="M864" s="192"/>
      <c r="N864" s="193"/>
      <c r="O864" s="193"/>
      <c r="P864" s="193"/>
      <c r="Q864" s="193"/>
      <c r="R864" s="193"/>
      <c r="S864" s="193"/>
      <c r="T864" s="194"/>
      <c r="AT864" s="188" t="s">
        <v>135</v>
      </c>
      <c r="AU864" s="188" t="s">
        <v>85</v>
      </c>
      <c r="AV864" s="12" t="s">
        <v>85</v>
      </c>
      <c r="AW864" s="12" t="s">
        <v>36</v>
      </c>
      <c r="AX864" s="12" t="s">
        <v>73</v>
      </c>
      <c r="AY864" s="188" t="s">
        <v>129</v>
      </c>
    </row>
    <row r="865" spans="2:51" s="12" customFormat="1">
      <c r="B865" s="187"/>
      <c r="D865" s="180" t="s">
        <v>135</v>
      </c>
      <c r="E865" s="188" t="s">
        <v>5</v>
      </c>
      <c r="F865" s="189" t="s">
        <v>1207</v>
      </c>
      <c r="H865" s="190">
        <v>2.2999999999999998</v>
      </c>
      <c r="I865" s="191"/>
      <c r="L865" s="187"/>
      <c r="M865" s="192"/>
      <c r="N865" s="193"/>
      <c r="O865" s="193"/>
      <c r="P865" s="193"/>
      <c r="Q865" s="193"/>
      <c r="R865" s="193"/>
      <c r="S865" s="193"/>
      <c r="T865" s="194"/>
      <c r="AT865" s="188" t="s">
        <v>135</v>
      </c>
      <c r="AU865" s="188" t="s">
        <v>85</v>
      </c>
      <c r="AV865" s="12" t="s">
        <v>85</v>
      </c>
      <c r="AW865" s="12" t="s">
        <v>36</v>
      </c>
      <c r="AX865" s="12" t="s">
        <v>73</v>
      </c>
      <c r="AY865" s="188" t="s">
        <v>129</v>
      </c>
    </row>
    <row r="866" spans="2:51" s="12" customFormat="1">
      <c r="B866" s="187"/>
      <c r="D866" s="180" t="s">
        <v>135</v>
      </c>
      <c r="E866" s="188" t="s">
        <v>5</v>
      </c>
      <c r="F866" s="189" t="s">
        <v>1208</v>
      </c>
      <c r="H866" s="190">
        <v>1.89</v>
      </c>
      <c r="I866" s="191"/>
      <c r="L866" s="187"/>
      <c r="M866" s="192"/>
      <c r="N866" s="193"/>
      <c r="O866" s="193"/>
      <c r="P866" s="193"/>
      <c r="Q866" s="193"/>
      <c r="R866" s="193"/>
      <c r="S866" s="193"/>
      <c r="T866" s="194"/>
      <c r="AT866" s="188" t="s">
        <v>135</v>
      </c>
      <c r="AU866" s="188" t="s">
        <v>85</v>
      </c>
      <c r="AV866" s="12" t="s">
        <v>85</v>
      </c>
      <c r="AW866" s="12" t="s">
        <v>36</v>
      </c>
      <c r="AX866" s="12" t="s">
        <v>73</v>
      </c>
      <c r="AY866" s="188" t="s">
        <v>129</v>
      </c>
    </row>
    <row r="867" spans="2:51" s="12" customFormat="1">
      <c r="B867" s="187"/>
      <c r="D867" s="180" t="s">
        <v>135</v>
      </c>
      <c r="E867" s="188" t="s">
        <v>5</v>
      </c>
      <c r="F867" s="189" t="s">
        <v>1209</v>
      </c>
      <c r="H867" s="190">
        <v>1.36</v>
      </c>
      <c r="I867" s="191"/>
      <c r="L867" s="187"/>
      <c r="M867" s="192"/>
      <c r="N867" s="193"/>
      <c r="O867" s="193"/>
      <c r="P867" s="193"/>
      <c r="Q867" s="193"/>
      <c r="R867" s="193"/>
      <c r="S867" s="193"/>
      <c r="T867" s="194"/>
      <c r="AT867" s="188" t="s">
        <v>135</v>
      </c>
      <c r="AU867" s="188" t="s">
        <v>85</v>
      </c>
      <c r="AV867" s="12" t="s">
        <v>85</v>
      </c>
      <c r="AW867" s="12" t="s">
        <v>36</v>
      </c>
      <c r="AX867" s="12" t="s">
        <v>73</v>
      </c>
      <c r="AY867" s="188" t="s">
        <v>129</v>
      </c>
    </row>
    <row r="868" spans="2:51" s="12" customFormat="1">
      <c r="B868" s="187"/>
      <c r="D868" s="180" t="s">
        <v>135</v>
      </c>
      <c r="E868" s="188" t="s">
        <v>5</v>
      </c>
      <c r="F868" s="189" t="s">
        <v>1210</v>
      </c>
      <c r="H868" s="190">
        <v>2.4</v>
      </c>
      <c r="I868" s="191"/>
      <c r="L868" s="187"/>
      <c r="M868" s="192"/>
      <c r="N868" s="193"/>
      <c r="O868" s="193"/>
      <c r="P868" s="193"/>
      <c r="Q868" s="193"/>
      <c r="R868" s="193"/>
      <c r="S868" s="193"/>
      <c r="T868" s="194"/>
      <c r="AT868" s="188" t="s">
        <v>135</v>
      </c>
      <c r="AU868" s="188" t="s">
        <v>85</v>
      </c>
      <c r="AV868" s="12" t="s">
        <v>85</v>
      </c>
      <c r="AW868" s="12" t="s">
        <v>36</v>
      </c>
      <c r="AX868" s="12" t="s">
        <v>73</v>
      </c>
      <c r="AY868" s="188" t="s">
        <v>129</v>
      </c>
    </row>
    <row r="869" spans="2:51" s="12" customFormat="1">
      <c r="B869" s="187"/>
      <c r="D869" s="180" t="s">
        <v>135</v>
      </c>
      <c r="E869" s="188" t="s">
        <v>5</v>
      </c>
      <c r="F869" s="189" t="s">
        <v>1211</v>
      </c>
      <c r="H869" s="190">
        <v>2.2400000000000002</v>
      </c>
      <c r="I869" s="191"/>
      <c r="L869" s="187"/>
      <c r="M869" s="192"/>
      <c r="N869" s="193"/>
      <c r="O869" s="193"/>
      <c r="P869" s="193"/>
      <c r="Q869" s="193"/>
      <c r="R869" s="193"/>
      <c r="S869" s="193"/>
      <c r="T869" s="194"/>
      <c r="AT869" s="188" t="s">
        <v>135</v>
      </c>
      <c r="AU869" s="188" t="s">
        <v>85</v>
      </c>
      <c r="AV869" s="12" t="s">
        <v>85</v>
      </c>
      <c r="AW869" s="12" t="s">
        <v>36</v>
      </c>
      <c r="AX869" s="12" t="s">
        <v>73</v>
      </c>
      <c r="AY869" s="188" t="s">
        <v>129</v>
      </c>
    </row>
    <row r="870" spans="2:51" s="12" customFormat="1">
      <c r="B870" s="187"/>
      <c r="D870" s="180" t="s">
        <v>135</v>
      </c>
      <c r="E870" s="188" t="s">
        <v>5</v>
      </c>
      <c r="F870" s="189" t="s">
        <v>1212</v>
      </c>
      <c r="H870" s="190">
        <v>2.2999999999999998</v>
      </c>
      <c r="I870" s="191"/>
      <c r="L870" s="187"/>
      <c r="M870" s="192"/>
      <c r="N870" s="193"/>
      <c r="O870" s="193"/>
      <c r="P870" s="193"/>
      <c r="Q870" s="193"/>
      <c r="R870" s="193"/>
      <c r="S870" s="193"/>
      <c r="T870" s="194"/>
      <c r="AT870" s="188" t="s">
        <v>135</v>
      </c>
      <c r="AU870" s="188" t="s">
        <v>85</v>
      </c>
      <c r="AV870" s="12" t="s">
        <v>85</v>
      </c>
      <c r="AW870" s="12" t="s">
        <v>36</v>
      </c>
      <c r="AX870" s="12" t="s">
        <v>73</v>
      </c>
      <c r="AY870" s="188" t="s">
        <v>129</v>
      </c>
    </row>
    <row r="871" spans="2:51" s="12" customFormat="1">
      <c r="B871" s="187"/>
      <c r="D871" s="180" t="s">
        <v>135</v>
      </c>
      <c r="E871" s="188" t="s">
        <v>5</v>
      </c>
      <c r="F871" s="189" t="s">
        <v>1213</v>
      </c>
      <c r="H871" s="190">
        <v>4.32</v>
      </c>
      <c r="I871" s="191"/>
      <c r="L871" s="187"/>
      <c r="M871" s="192"/>
      <c r="N871" s="193"/>
      <c r="O871" s="193"/>
      <c r="P871" s="193"/>
      <c r="Q871" s="193"/>
      <c r="R871" s="193"/>
      <c r="S871" s="193"/>
      <c r="T871" s="194"/>
      <c r="AT871" s="188" t="s">
        <v>135</v>
      </c>
      <c r="AU871" s="188" t="s">
        <v>85</v>
      </c>
      <c r="AV871" s="12" t="s">
        <v>85</v>
      </c>
      <c r="AW871" s="12" t="s">
        <v>36</v>
      </c>
      <c r="AX871" s="12" t="s">
        <v>73</v>
      </c>
      <c r="AY871" s="188" t="s">
        <v>129</v>
      </c>
    </row>
    <row r="872" spans="2:51" s="12" customFormat="1">
      <c r="B872" s="187"/>
      <c r="D872" s="180" t="s">
        <v>135</v>
      </c>
      <c r="E872" s="188" t="s">
        <v>5</v>
      </c>
      <c r="F872" s="189" t="s">
        <v>1214</v>
      </c>
      <c r="H872" s="190">
        <v>4.6440000000000001</v>
      </c>
      <c r="I872" s="191"/>
      <c r="L872" s="187"/>
      <c r="M872" s="192"/>
      <c r="N872" s="193"/>
      <c r="O872" s="193"/>
      <c r="P872" s="193"/>
      <c r="Q872" s="193"/>
      <c r="R872" s="193"/>
      <c r="S872" s="193"/>
      <c r="T872" s="194"/>
      <c r="AT872" s="188" t="s">
        <v>135</v>
      </c>
      <c r="AU872" s="188" t="s">
        <v>85</v>
      </c>
      <c r="AV872" s="12" t="s">
        <v>85</v>
      </c>
      <c r="AW872" s="12" t="s">
        <v>36</v>
      </c>
      <c r="AX872" s="12" t="s">
        <v>73</v>
      </c>
      <c r="AY872" s="188" t="s">
        <v>129</v>
      </c>
    </row>
    <row r="873" spans="2:51" s="12" customFormat="1">
      <c r="B873" s="187"/>
      <c r="D873" s="180" t="s">
        <v>135</v>
      </c>
      <c r="E873" s="188" t="s">
        <v>5</v>
      </c>
      <c r="F873" s="189" t="s">
        <v>1215</v>
      </c>
      <c r="H873" s="190">
        <v>4.32</v>
      </c>
      <c r="I873" s="191"/>
      <c r="L873" s="187"/>
      <c r="M873" s="192"/>
      <c r="N873" s="193"/>
      <c r="O873" s="193"/>
      <c r="P873" s="193"/>
      <c r="Q873" s="193"/>
      <c r="R873" s="193"/>
      <c r="S873" s="193"/>
      <c r="T873" s="194"/>
      <c r="AT873" s="188" t="s">
        <v>135</v>
      </c>
      <c r="AU873" s="188" t="s">
        <v>85</v>
      </c>
      <c r="AV873" s="12" t="s">
        <v>85</v>
      </c>
      <c r="AW873" s="12" t="s">
        <v>36</v>
      </c>
      <c r="AX873" s="12" t="s">
        <v>73</v>
      </c>
      <c r="AY873" s="188" t="s">
        <v>129</v>
      </c>
    </row>
    <row r="874" spans="2:51" s="12" customFormat="1">
      <c r="B874" s="187"/>
      <c r="D874" s="180" t="s">
        <v>135</v>
      </c>
      <c r="E874" s="188" t="s">
        <v>5</v>
      </c>
      <c r="F874" s="189" t="s">
        <v>1216</v>
      </c>
      <c r="H874" s="190">
        <v>4.6440000000000001</v>
      </c>
      <c r="I874" s="191"/>
      <c r="L874" s="187"/>
      <c r="M874" s="192"/>
      <c r="N874" s="193"/>
      <c r="O874" s="193"/>
      <c r="P874" s="193"/>
      <c r="Q874" s="193"/>
      <c r="R874" s="193"/>
      <c r="S874" s="193"/>
      <c r="T874" s="194"/>
      <c r="AT874" s="188" t="s">
        <v>135</v>
      </c>
      <c r="AU874" s="188" t="s">
        <v>85</v>
      </c>
      <c r="AV874" s="12" t="s">
        <v>85</v>
      </c>
      <c r="AW874" s="12" t="s">
        <v>36</v>
      </c>
      <c r="AX874" s="12" t="s">
        <v>73</v>
      </c>
      <c r="AY874" s="188" t="s">
        <v>129</v>
      </c>
    </row>
    <row r="875" spans="2:51" s="12" customFormat="1">
      <c r="B875" s="187"/>
      <c r="D875" s="180" t="s">
        <v>135</v>
      </c>
      <c r="E875" s="188" t="s">
        <v>5</v>
      </c>
      <c r="F875" s="189" t="s">
        <v>1217</v>
      </c>
      <c r="H875" s="190">
        <v>1.89</v>
      </c>
      <c r="I875" s="191"/>
      <c r="L875" s="187"/>
      <c r="M875" s="192"/>
      <c r="N875" s="193"/>
      <c r="O875" s="193"/>
      <c r="P875" s="193"/>
      <c r="Q875" s="193"/>
      <c r="R875" s="193"/>
      <c r="S875" s="193"/>
      <c r="T875" s="194"/>
      <c r="AT875" s="188" t="s">
        <v>135</v>
      </c>
      <c r="AU875" s="188" t="s">
        <v>85</v>
      </c>
      <c r="AV875" s="12" t="s">
        <v>85</v>
      </c>
      <c r="AW875" s="12" t="s">
        <v>36</v>
      </c>
      <c r="AX875" s="12" t="s">
        <v>73</v>
      </c>
      <c r="AY875" s="188" t="s">
        <v>129</v>
      </c>
    </row>
    <row r="876" spans="2:51" s="12" customFormat="1">
      <c r="B876" s="187"/>
      <c r="D876" s="180" t="s">
        <v>135</v>
      </c>
      <c r="E876" s="188" t="s">
        <v>5</v>
      </c>
      <c r="F876" s="189" t="s">
        <v>1218</v>
      </c>
      <c r="H876" s="190">
        <v>1.89</v>
      </c>
      <c r="I876" s="191"/>
      <c r="L876" s="187"/>
      <c r="M876" s="192"/>
      <c r="N876" s="193"/>
      <c r="O876" s="193"/>
      <c r="P876" s="193"/>
      <c r="Q876" s="193"/>
      <c r="R876" s="193"/>
      <c r="S876" s="193"/>
      <c r="T876" s="194"/>
      <c r="AT876" s="188" t="s">
        <v>135</v>
      </c>
      <c r="AU876" s="188" t="s">
        <v>85</v>
      </c>
      <c r="AV876" s="12" t="s">
        <v>85</v>
      </c>
      <c r="AW876" s="12" t="s">
        <v>36</v>
      </c>
      <c r="AX876" s="12" t="s">
        <v>73</v>
      </c>
      <c r="AY876" s="188" t="s">
        <v>129</v>
      </c>
    </row>
    <row r="877" spans="2:51" s="12" customFormat="1">
      <c r="B877" s="187"/>
      <c r="D877" s="180" t="s">
        <v>135</v>
      </c>
      <c r="E877" s="188" t="s">
        <v>5</v>
      </c>
      <c r="F877" s="189" t="s">
        <v>1219</v>
      </c>
      <c r="H877" s="190">
        <v>2.4</v>
      </c>
      <c r="I877" s="191"/>
      <c r="L877" s="187"/>
      <c r="M877" s="192"/>
      <c r="N877" s="193"/>
      <c r="O877" s="193"/>
      <c r="P877" s="193"/>
      <c r="Q877" s="193"/>
      <c r="R877" s="193"/>
      <c r="S877" s="193"/>
      <c r="T877" s="194"/>
      <c r="AT877" s="188" t="s">
        <v>135</v>
      </c>
      <c r="AU877" s="188" t="s">
        <v>85</v>
      </c>
      <c r="AV877" s="12" t="s">
        <v>85</v>
      </c>
      <c r="AW877" s="12" t="s">
        <v>36</v>
      </c>
      <c r="AX877" s="12" t="s">
        <v>73</v>
      </c>
      <c r="AY877" s="188" t="s">
        <v>129</v>
      </c>
    </row>
    <row r="878" spans="2:51" s="12" customFormat="1">
      <c r="B878" s="187"/>
      <c r="D878" s="180" t="s">
        <v>135</v>
      </c>
      <c r="E878" s="188" t="s">
        <v>5</v>
      </c>
      <c r="F878" s="189" t="s">
        <v>1220</v>
      </c>
      <c r="H878" s="190">
        <v>2.2400000000000002</v>
      </c>
      <c r="I878" s="191"/>
      <c r="L878" s="187"/>
      <c r="M878" s="192"/>
      <c r="N878" s="193"/>
      <c r="O878" s="193"/>
      <c r="P878" s="193"/>
      <c r="Q878" s="193"/>
      <c r="R878" s="193"/>
      <c r="S878" s="193"/>
      <c r="T878" s="194"/>
      <c r="AT878" s="188" t="s">
        <v>135</v>
      </c>
      <c r="AU878" s="188" t="s">
        <v>85</v>
      </c>
      <c r="AV878" s="12" t="s">
        <v>85</v>
      </c>
      <c r="AW878" s="12" t="s">
        <v>36</v>
      </c>
      <c r="AX878" s="12" t="s">
        <v>73</v>
      </c>
      <c r="AY878" s="188" t="s">
        <v>129</v>
      </c>
    </row>
    <row r="879" spans="2:51" s="12" customFormat="1">
      <c r="B879" s="187"/>
      <c r="D879" s="180" t="s">
        <v>135</v>
      </c>
      <c r="E879" s="188" t="s">
        <v>5</v>
      </c>
      <c r="F879" s="189" t="s">
        <v>1221</v>
      </c>
      <c r="H879" s="190">
        <v>2.2999999999999998</v>
      </c>
      <c r="I879" s="191"/>
      <c r="L879" s="187"/>
      <c r="M879" s="192"/>
      <c r="N879" s="193"/>
      <c r="O879" s="193"/>
      <c r="P879" s="193"/>
      <c r="Q879" s="193"/>
      <c r="R879" s="193"/>
      <c r="S879" s="193"/>
      <c r="T879" s="194"/>
      <c r="AT879" s="188" t="s">
        <v>135</v>
      </c>
      <c r="AU879" s="188" t="s">
        <v>85</v>
      </c>
      <c r="AV879" s="12" t="s">
        <v>85</v>
      </c>
      <c r="AW879" s="12" t="s">
        <v>36</v>
      </c>
      <c r="AX879" s="12" t="s">
        <v>73</v>
      </c>
      <c r="AY879" s="188" t="s">
        <v>129</v>
      </c>
    </row>
    <row r="880" spans="2:51" s="12" customFormat="1">
      <c r="B880" s="187"/>
      <c r="D880" s="180" t="s">
        <v>135</v>
      </c>
      <c r="E880" s="188" t="s">
        <v>5</v>
      </c>
      <c r="F880" s="189" t="s">
        <v>1222</v>
      </c>
      <c r="H880" s="190">
        <v>3.06</v>
      </c>
      <c r="I880" s="191"/>
      <c r="L880" s="187"/>
      <c r="M880" s="192"/>
      <c r="N880" s="193"/>
      <c r="O880" s="193"/>
      <c r="P880" s="193"/>
      <c r="Q880" s="193"/>
      <c r="R880" s="193"/>
      <c r="S880" s="193"/>
      <c r="T880" s="194"/>
      <c r="AT880" s="188" t="s">
        <v>135</v>
      </c>
      <c r="AU880" s="188" t="s">
        <v>85</v>
      </c>
      <c r="AV880" s="12" t="s">
        <v>85</v>
      </c>
      <c r="AW880" s="12" t="s">
        <v>36</v>
      </c>
      <c r="AX880" s="12" t="s">
        <v>73</v>
      </c>
      <c r="AY880" s="188" t="s">
        <v>129</v>
      </c>
    </row>
    <row r="881" spans="2:51" s="12" customFormat="1">
      <c r="B881" s="187"/>
      <c r="D881" s="180" t="s">
        <v>135</v>
      </c>
      <c r="E881" s="188" t="s">
        <v>5</v>
      </c>
      <c r="F881" s="189" t="s">
        <v>1223</v>
      </c>
      <c r="H881" s="190">
        <v>2.4</v>
      </c>
      <c r="I881" s="191"/>
      <c r="L881" s="187"/>
      <c r="M881" s="192"/>
      <c r="N881" s="193"/>
      <c r="O881" s="193"/>
      <c r="P881" s="193"/>
      <c r="Q881" s="193"/>
      <c r="R881" s="193"/>
      <c r="S881" s="193"/>
      <c r="T881" s="194"/>
      <c r="AT881" s="188" t="s">
        <v>135</v>
      </c>
      <c r="AU881" s="188" t="s">
        <v>85</v>
      </c>
      <c r="AV881" s="12" t="s">
        <v>85</v>
      </c>
      <c r="AW881" s="12" t="s">
        <v>36</v>
      </c>
      <c r="AX881" s="12" t="s">
        <v>73</v>
      </c>
      <c r="AY881" s="188" t="s">
        <v>129</v>
      </c>
    </row>
    <row r="882" spans="2:51" s="12" customFormat="1">
      <c r="B882" s="187"/>
      <c r="D882" s="180" t="s">
        <v>135</v>
      </c>
      <c r="E882" s="188" t="s">
        <v>5</v>
      </c>
      <c r="F882" s="189" t="s">
        <v>1224</v>
      </c>
      <c r="H882" s="190">
        <v>2.2999999999999998</v>
      </c>
      <c r="I882" s="191"/>
      <c r="L882" s="187"/>
      <c r="M882" s="192"/>
      <c r="N882" s="193"/>
      <c r="O882" s="193"/>
      <c r="P882" s="193"/>
      <c r="Q882" s="193"/>
      <c r="R882" s="193"/>
      <c r="S882" s="193"/>
      <c r="T882" s="194"/>
      <c r="AT882" s="188" t="s">
        <v>135</v>
      </c>
      <c r="AU882" s="188" t="s">
        <v>85</v>
      </c>
      <c r="AV882" s="12" t="s">
        <v>85</v>
      </c>
      <c r="AW882" s="12" t="s">
        <v>36</v>
      </c>
      <c r="AX882" s="12" t="s">
        <v>73</v>
      </c>
      <c r="AY882" s="188" t="s">
        <v>129</v>
      </c>
    </row>
    <row r="883" spans="2:51" s="12" customFormat="1">
      <c r="B883" s="187"/>
      <c r="D883" s="180" t="s">
        <v>135</v>
      </c>
      <c r="E883" s="188" t="s">
        <v>5</v>
      </c>
      <c r="F883" s="189" t="s">
        <v>1225</v>
      </c>
      <c r="H883" s="190">
        <v>1.89</v>
      </c>
      <c r="I883" s="191"/>
      <c r="L883" s="187"/>
      <c r="M883" s="192"/>
      <c r="N883" s="193"/>
      <c r="O883" s="193"/>
      <c r="P883" s="193"/>
      <c r="Q883" s="193"/>
      <c r="R883" s="193"/>
      <c r="S883" s="193"/>
      <c r="T883" s="194"/>
      <c r="AT883" s="188" t="s">
        <v>135</v>
      </c>
      <c r="AU883" s="188" t="s">
        <v>85</v>
      </c>
      <c r="AV883" s="12" t="s">
        <v>85</v>
      </c>
      <c r="AW883" s="12" t="s">
        <v>36</v>
      </c>
      <c r="AX883" s="12" t="s">
        <v>73</v>
      </c>
      <c r="AY883" s="188" t="s">
        <v>129</v>
      </c>
    </row>
    <row r="884" spans="2:51" s="12" customFormat="1">
      <c r="B884" s="187"/>
      <c r="D884" s="180" t="s">
        <v>135</v>
      </c>
      <c r="E884" s="188" t="s">
        <v>5</v>
      </c>
      <c r="F884" s="189" t="s">
        <v>1226</v>
      </c>
      <c r="H884" s="190">
        <v>4.32</v>
      </c>
      <c r="I884" s="191"/>
      <c r="L884" s="187"/>
      <c r="M884" s="192"/>
      <c r="N884" s="193"/>
      <c r="O884" s="193"/>
      <c r="P884" s="193"/>
      <c r="Q884" s="193"/>
      <c r="R884" s="193"/>
      <c r="S884" s="193"/>
      <c r="T884" s="194"/>
      <c r="AT884" s="188" t="s">
        <v>135</v>
      </c>
      <c r="AU884" s="188" t="s">
        <v>85</v>
      </c>
      <c r="AV884" s="12" t="s">
        <v>85</v>
      </c>
      <c r="AW884" s="12" t="s">
        <v>36</v>
      </c>
      <c r="AX884" s="12" t="s">
        <v>73</v>
      </c>
      <c r="AY884" s="188" t="s">
        <v>129</v>
      </c>
    </row>
    <row r="885" spans="2:51" s="12" customFormat="1">
      <c r="B885" s="187"/>
      <c r="D885" s="180" t="s">
        <v>135</v>
      </c>
      <c r="E885" s="188" t="s">
        <v>5</v>
      </c>
      <c r="F885" s="189" t="s">
        <v>1227</v>
      </c>
      <c r="H885" s="190">
        <v>4.6440000000000001</v>
      </c>
      <c r="I885" s="191"/>
      <c r="L885" s="187"/>
      <c r="M885" s="192"/>
      <c r="N885" s="193"/>
      <c r="O885" s="193"/>
      <c r="P885" s="193"/>
      <c r="Q885" s="193"/>
      <c r="R885" s="193"/>
      <c r="S885" s="193"/>
      <c r="T885" s="194"/>
      <c r="AT885" s="188" t="s">
        <v>135</v>
      </c>
      <c r="AU885" s="188" t="s">
        <v>85</v>
      </c>
      <c r="AV885" s="12" t="s">
        <v>85</v>
      </c>
      <c r="AW885" s="12" t="s">
        <v>36</v>
      </c>
      <c r="AX885" s="12" t="s">
        <v>73</v>
      </c>
      <c r="AY885" s="188" t="s">
        <v>129</v>
      </c>
    </row>
    <row r="886" spans="2:51" s="12" customFormat="1">
      <c r="B886" s="187"/>
      <c r="D886" s="180" t="s">
        <v>135</v>
      </c>
      <c r="E886" s="188" t="s">
        <v>5</v>
      </c>
      <c r="F886" s="189" t="s">
        <v>1228</v>
      </c>
      <c r="H886" s="190">
        <v>4.6440000000000001</v>
      </c>
      <c r="I886" s="191"/>
      <c r="L886" s="187"/>
      <c r="M886" s="192"/>
      <c r="N886" s="193"/>
      <c r="O886" s="193"/>
      <c r="P886" s="193"/>
      <c r="Q886" s="193"/>
      <c r="R886" s="193"/>
      <c r="S886" s="193"/>
      <c r="T886" s="194"/>
      <c r="AT886" s="188" t="s">
        <v>135</v>
      </c>
      <c r="AU886" s="188" t="s">
        <v>85</v>
      </c>
      <c r="AV886" s="12" t="s">
        <v>85</v>
      </c>
      <c r="AW886" s="12" t="s">
        <v>36</v>
      </c>
      <c r="AX886" s="12" t="s">
        <v>73</v>
      </c>
      <c r="AY886" s="188" t="s">
        <v>129</v>
      </c>
    </row>
    <row r="887" spans="2:51" s="12" customFormat="1">
      <c r="B887" s="187"/>
      <c r="D887" s="180" t="s">
        <v>135</v>
      </c>
      <c r="E887" s="188" t="s">
        <v>5</v>
      </c>
      <c r="F887" s="189" t="s">
        <v>1229</v>
      </c>
      <c r="H887" s="190">
        <v>1.89</v>
      </c>
      <c r="I887" s="191"/>
      <c r="L887" s="187"/>
      <c r="M887" s="192"/>
      <c r="N887" s="193"/>
      <c r="O887" s="193"/>
      <c r="P887" s="193"/>
      <c r="Q887" s="193"/>
      <c r="R887" s="193"/>
      <c r="S887" s="193"/>
      <c r="T887" s="194"/>
      <c r="AT887" s="188" t="s">
        <v>135</v>
      </c>
      <c r="AU887" s="188" t="s">
        <v>85</v>
      </c>
      <c r="AV887" s="12" t="s">
        <v>85</v>
      </c>
      <c r="AW887" s="12" t="s">
        <v>36</v>
      </c>
      <c r="AX887" s="12" t="s">
        <v>73</v>
      </c>
      <c r="AY887" s="188" t="s">
        <v>129</v>
      </c>
    </row>
    <row r="888" spans="2:51" s="12" customFormat="1">
      <c r="B888" s="187"/>
      <c r="D888" s="180" t="s">
        <v>135</v>
      </c>
      <c r="E888" s="188" t="s">
        <v>5</v>
      </c>
      <c r="F888" s="189" t="s">
        <v>1230</v>
      </c>
      <c r="H888" s="190">
        <v>1.89</v>
      </c>
      <c r="I888" s="191"/>
      <c r="L888" s="187"/>
      <c r="M888" s="192"/>
      <c r="N888" s="193"/>
      <c r="O888" s="193"/>
      <c r="P888" s="193"/>
      <c r="Q888" s="193"/>
      <c r="R888" s="193"/>
      <c r="S888" s="193"/>
      <c r="T888" s="194"/>
      <c r="AT888" s="188" t="s">
        <v>135</v>
      </c>
      <c r="AU888" s="188" t="s">
        <v>85</v>
      </c>
      <c r="AV888" s="12" t="s">
        <v>85</v>
      </c>
      <c r="AW888" s="12" t="s">
        <v>36</v>
      </c>
      <c r="AX888" s="12" t="s">
        <v>73</v>
      </c>
      <c r="AY888" s="188" t="s">
        <v>129</v>
      </c>
    </row>
    <row r="889" spans="2:51" s="12" customFormat="1">
      <c r="B889" s="187"/>
      <c r="D889" s="180" t="s">
        <v>135</v>
      </c>
      <c r="E889" s="188" t="s">
        <v>5</v>
      </c>
      <c r="F889" s="189" t="s">
        <v>1231</v>
      </c>
      <c r="H889" s="190">
        <v>1.89</v>
      </c>
      <c r="I889" s="191"/>
      <c r="L889" s="187"/>
      <c r="M889" s="192"/>
      <c r="N889" s="193"/>
      <c r="O889" s="193"/>
      <c r="P889" s="193"/>
      <c r="Q889" s="193"/>
      <c r="R889" s="193"/>
      <c r="S889" s="193"/>
      <c r="T889" s="194"/>
      <c r="AT889" s="188" t="s">
        <v>135</v>
      </c>
      <c r="AU889" s="188" t="s">
        <v>85</v>
      </c>
      <c r="AV889" s="12" t="s">
        <v>85</v>
      </c>
      <c r="AW889" s="12" t="s">
        <v>36</v>
      </c>
      <c r="AX889" s="12" t="s">
        <v>73</v>
      </c>
      <c r="AY889" s="188" t="s">
        <v>129</v>
      </c>
    </row>
    <row r="890" spans="2:51" s="12" customFormat="1">
      <c r="B890" s="187"/>
      <c r="D890" s="180" t="s">
        <v>135</v>
      </c>
      <c r="E890" s="188" t="s">
        <v>5</v>
      </c>
      <c r="F890" s="189" t="s">
        <v>1232</v>
      </c>
      <c r="H890" s="190">
        <v>1.89</v>
      </c>
      <c r="I890" s="191"/>
      <c r="L890" s="187"/>
      <c r="M890" s="192"/>
      <c r="N890" s="193"/>
      <c r="O890" s="193"/>
      <c r="P890" s="193"/>
      <c r="Q890" s="193"/>
      <c r="R890" s="193"/>
      <c r="S890" s="193"/>
      <c r="T890" s="194"/>
      <c r="AT890" s="188" t="s">
        <v>135</v>
      </c>
      <c r="AU890" s="188" t="s">
        <v>85</v>
      </c>
      <c r="AV890" s="12" t="s">
        <v>85</v>
      </c>
      <c r="AW890" s="12" t="s">
        <v>36</v>
      </c>
      <c r="AX890" s="12" t="s">
        <v>73</v>
      </c>
      <c r="AY890" s="188" t="s">
        <v>129</v>
      </c>
    </row>
    <row r="891" spans="2:51" s="12" customFormat="1">
      <c r="B891" s="187"/>
      <c r="D891" s="180" t="s">
        <v>135</v>
      </c>
      <c r="E891" s="188" t="s">
        <v>5</v>
      </c>
      <c r="F891" s="189" t="s">
        <v>1233</v>
      </c>
      <c r="H891" s="190">
        <v>3.06</v>
      </c>
      <c r="I891" s="191"/>
      <c r="L891" s="187"/>
      <c r="M891" s="192"/>
      <c r="N891" s="193"/>
      <c r="O891" s="193"/>
      <c r="P891" s="193"/>
      <c r="Q891" s="193"/>
      <c r="R891" s="193"/>
      <c r="S891" s="193"/>
      <c r="T891" s="194"/>
      <c r="AT891" s="188" t="s">
        <v>135</v>
      </c>
      <c r="AU891" s="188" t="s">
        <v>85</v>
      </c>
      <c r="AV891" s="12" t="s">
        <v>85</v>
      </c>
      <c r="AW891" s="12" t="s">
        <v>36</v>
      </c>
      <c r="AX891" s="12" t="s">
        <v>73</v>
      </c>
      <c r="AY891" s="188" t="s">
        <v>129</v>
      </c>
    </row>
    <row r="892" spans="2:51" s="12" customFormat="1">
      <c r="B892" s="187"/>
      <c r="D892" s="180" t="s">
        <v>135</v>
      </c>
      <c r="E892" s="188" t="s">
        <v>5</v>
      </c>
      <c r="F892" s="189" t="s">
        <v>1234</v>
      </c>
      <c r="H892" s="190">
        <v>3.74</v>
      </c>
      <c r="I892" s="191"/>
      <c r="L892" s="187"/>
      <c r="M892" s="192"/>
      <c r="N892" s="193"/>
      <c r="O892" s="193"/>
      <c r="P892" s="193"/>
      <c r="Q892" s="193"/>
      <c r="R892" s="193"/>
      <c r="S892" s="193"/>
      <c r="T892" s="194"/>
      <c r="AT892" s="188" t="s">
        <v>135</v>
      </c>
      <c r="AU892" s="188" t="s">
        <v>85</v>
      </c>
      <c r="AV892" s="12" t="s">
        <v>85</v>
      </c>
      <c r="AW892" s="12" t="s">
        <v>36</v>
      </c>
      <c r="AX892" s="12" t="s">
        <v>73</v>
      </c>
      <c r="AY892" s="188" t="s">
        <v>129</v>
      </c>
    </row>
    <row r="893" spans="2:51" s="12" customFormat="1">
      <c r="B893" s="187"/>
      <c r="D893" s="180" t="s">
        <v>135</v>
      </c>
      <c r="E893" s="188" t="s">
        <v>5</v>
      </c>
      <c r="F893" s="189" t="s">
        <v>1235</v>
      </c>
      <c r="H893" s="190">
        <v>2.2999999999999998</v>
      </c>
      <c r="I893" s="191"/>
      <c r="L893" s="187"/>
      <c r="M893" s="192"/>
      <c r="N893" s="193"/>
      <c r="O893" s="193"/>
      <c r="P893" s="193"/>
      <c r="Q893" s="193"/>
      <c r="R893" s="193"/>
      <c r="S893" s="193"/>
      <c r="T893" s="194"/>
      <c r="AT893" s="188" t="s">
        <v>135</v>
      </c>
      <c r="AU893" s="188" t="s">
        <v>85</v>
      </c>
      <c r="AV893" s="12" t="s">
        <v>85</v>
      </c>
      <c r="AW893" s="12" t="s">
        <v>36</v>
      </c>
      <c r="AX893" s="12" t="s">
        <v>73</v>
      </c>
      <c r="AY893" s="188" t="s">
        <v>129</v>
      </c>
    </row>
    <row r="894" spans="2:51" s="12" customFormat="1">
      <c r="B894" s="187"/>
      <c r="D894" s="180" t="s">
        <v>135</v>
      </c>
      <c r="E894" s="188" t="s">
        <v>5</v>
      </c>
      <c r="F894" s="189" t="s">
        <v>1236</v>
      </c>
      <c r="H894" s="190">
        <v>4.6440000000000001</v>
      </c>
      <c r="I894" s="191"/>
      <c r="L894" s="187"/>
      <c r="M894" s="192"/>
      <c r="N894" s="193"/>
      <c r="O894" s="193"/>
      <c r="P894" s="193"/>
      <c r="Q894" s="193"/>
      <c r="R894" s="193"/>
      <c r="S894" s="193"/>
      <c r="T894" s="194"/>
      <c r="AT894" s="188" t="s">
        <v>135</v>
      </c>
      <c r="AU894" s="188" t="s">
        <v>85</v>
      </c>
      <c r="AV894" s="12" t="s">
        <v>85</v>
      </c>
      <c r="AW894" s="12" t="s">
        <v>36</v>
      </c>
      <c r="AX894" s="12" t="s">
        <v>73</v>
      </c>
      <c r="AY894" s="188" t="s">
        <v>129</v>
      </c>
    </row>
    <row r="895" spans="2:51" s="12" customFormat="1">
      <c r="B895" s="187"/>
      <c r="D895" s="180" t="s">
        <v>135</v>
      </c>
      <c r="E895" s="188" t="s">
        <v>5</v>
      </c>
      <c r="F895" s="189" t="s">
        <v>1237</v>
      </c>
      <c r="H895" s="190">
        <v>2.2400000000000002</v>
      </c>
      <c r="I895" s="191"/>
      <c r="L895" s="187"/>
      <c r="M895" s="192"/>
      <c r="N895" s="193"/>
      <c r="O895" s="193"/>
      <c r="P895" s="193"/>
      <c r="Q895" s="193"/>
      <c r="R895" s="193"/>
      <c r="S895" s="193"/>
      <c r="T895" s="194"/>
      <c r="AT895" s="188" t="s">
        <v>135</v>
      </c>
      <c r="AU895" s="188" t="s">
        <v>85</v>
      </c>
      <c r="AV895" s="12" t="s">
        <v>85</v>
      </c>
      <c r="AW895" s="12" t="s">
        <v>36</v>
      </c>
      <c r="AX895" s="12" t="s">
        <v>73</v>
      </c>
      <c r="AY895" s="188" t="s">
        <v>129</v>
      </c>
    </row>
    <row r="896" spans="2:51" s="12" customFormat="1">
      <c r="B896" s="187"/>
      <c r="D896" s="180" t="s">
        <v>135</v>
      </c>
      <c r="E896" s="188" t="s">
        <v>5</v>
      </c>
      <c r="F896" s="189" t="s">
        <v>1238</v>
      </c>
      <c r="H896" s="190">
        <v>2.2999999999999998</v>
      </c>
      <c r="I896" s="191"/>
      <c r="L896" s="187"/>
      <c r="M896" s="192"/>
      <c r="N896" s="193"/>
      <c r="O896" s="193"/>
      <c r="P896" s="193"/>
      <c r="Q896" s="193"/>
      <c r="R896" s="193"/>
      <c r="S896" s="193"/>
      <c r="T896" s="194"/>
      <c r="AT896" s="188" t="s">
        <v>135</v>
      </c>
      <c r="AU896" s="188" t="s">
        <v>85</v>
      </c>
      <c r="AV896" s="12" t="s">
        <v>85</v>
      </c>
      <c r="AW896" s="12" t="s">
        <v>36</v>
      </c>
      <c r="AX896" s="12" t="s">
        <v>73</v>
      </c>
      <c r="AY896" s="188" t="s">
        <v>129</v>
      </c>
    </row>
    <row r="897" spans="2:51" s="12" customFormat="1">
      <c r="B897" s="187"/>
      <c r="D897" s="180" t="s">
        <v>135</v>
      </c>
      <c r="E897" s="188" t="s">
        <v>5</v>
      </c>
      <c r="F897" s="189" t="s">
        <v>1239</v>
      </c>
      <c r="H897" s="190">
        <v>4.32</v>
      </c>
      <c r="I897" s="191"/>
      <c r="L897" s="187"/>
      <c r="M897" s="192"/>
      <c r="N897" s="193"/>
      <c r="O897" s="193"/>
      <c r="P897" s="193"/>
      <c r="Q897" s="193"/>
      <c r="R897" s="193"/>
      <c r="S897" s="193"/>
      <c r="T897" s="194"/>
      <c r="AT897" s="188" t="s">
        <v>135</v>
      </c>
      <c r="AU897" s="188" t="s">
        <v>85</v>
      </c>
      <c r="AV897" s="12" t="s">
        <v>85</v>
      </c>
      <c r="AW897" s="12" t="s">
        <v>36</v>
      </c>
      <c r="AX897" s="12" t="s">
        <v>73</v>
      </c>
      <c r="AY897" s="188" t="s">
        <v>129</v>
      </c>
    </row>
    <row r="898" spans="2:51" s="12" customFormat="1">
      <c r="B898" s="187"/>
      <c r="D898" s="180" t="s">
        <v>135</v>
      </c>
      <c r="E898" s="188" t="s">
        <v>5</v>
      </c>
      <c r="F898" s="189" t="s">
        <v>1240</v>
      </c>
      <c r="H898" s="190">
        <v>4.6440000000000001</v>
      </c>
      <c r="I898" s="191"/>
      <c r="L898" s="187"/>
      <c r="M898" s="192"/>
      <c r="N898" s="193"/>
      <c r="O898" s="193"/>
      <c r="P898" s="193"/>
      <c r="Q898" s="193"/>
      <c r="R898" s="193"/>
      <c r="S898" s="193"/>
      <c r="T898" s="194"/>
      <c r="AT898" s="188" t="s">
        <v>135</v>
      </c>
      <c r="AU898" s="188" t="s">
        <v>85</v>
      </c>
      <c r="AV898" s="12" t="s">
        <v>85</v>
      </c>
      <c r="AW898" s="12" t="s">
        <v>36</v>
      </c>
      <c r="AX898" s="12" t="s">
        <v>73</v>
      </c>
      <c r="AY898" s="188" t="s">
        <v>129</v>
      </c>
    </row>
    <row r="899" spans="2:51" s="12" customFormat="1">
      <c r="B899" s="187"/>
      <c r="D899" s="180" t="s">
        <v>135</v>
      </c>
      <c r="E899" s="188" t="s">
        <v>5</v>
      </c>
      <c r="F899" s="189" t="s">
        <v>1241</v>
      </c>
      <c r="H899" s="190">
        <v>4.32</v>
      </c>
      <c r="I899" s="191"/>
      <c r="L899" s="187"/>
      <c r="M899" s="192"/>
      <c r="N899" s="193"/>
      <c r="O899" s="193"/>
      <c r="P899" s="193"/>
      <c r="Q899" s="193"/>
      <c r="R899" s="193"/>
      <c r="S899" s="193"/>
      <c r="T899" s="194"/>
      <c r="AT899" s="188" t="s">
        <v>135</v>
      </c>
      <c r="AU899" s="188" t="s">
        <v>85</v>
      </c>
      <c r="AV899" s="12" t="s">
        <v>85</v>
      </c>
      <c r="AW899" s="12" t="s">
        <v>36</v>
      </c>
      <c r="AX899" s="12" t="s">
        <v>73</v>
      </c>
      <c r="AY899" s="188" t="s">
        <v>129</v>
      </c>
    </row>
    <row r="900" spans="2:51" s="12" customFormat="1">
      <c r="B900" s="187"/>
      <c r="D900" s="180" t="s">
        <v>135</v>
      </c>
      <c r="E900" s="188" t="s">
        <v>5</v>
      </c>
      <c r="F900" s="189" t="s">
        <v>1242</v>
      </c>
      <c r="H900" s="190">
        <v>4.6440000000000001</v>
      </c>
      <c r="I900" s="191"/>
      <c r="L900" s="187"/>
      <c r="M900" s="192"/>
      <c r="N900" s="193"/>
      <c r="O900" s="193"/>
      <c r="P900" s="193"/>
      <c r="Q900" s="193"/>
      <c r="R900" s="193"/>
      <c r="S900" s="193"/>
      <c r="T900" s="194"/>
      <c r="AT900" s="188" t="s">
        <v>135</v>
      </c>
      <c r="AU900" s="188" t="s">
        <v>85</v>
      </c>
      <c r="AV900" s="12" t="s">
        <v>85</v>
      </c>
      <c r="AW900" s="12" t="s">
        <v>36</v>
      </c>
      <c r="AX900" s="12" t="s">
        <v>73</v>
      </c>
      <c r="AY900" s="188" t="s">
        <v>129</v>
      </c>
    </row>
    <row r="901" spans="2:51" s="12" customFormat="1">
      <c r="B901" s="187"/>
      <c r="D901" s="180" t="s">
        <v>135</v>
      </c>
      <c r="E901" s="188" t="s">
        <v>5</v>
      </c>
      <c r="F901" s="189" t="s">
        <v>1243</v>
      </c>
      <c r="H901" s="190">
        <v>1.89</v>
      </c>
      <c r="I901" s="191"/>
      <c r="L901" s="187"/>
      <c r="M901" s="192"/>
      <c r="N901" s="193"/>
      <c r="O901" s="193"/>
      <c r="P901" s="193"/>
      <c r="Q901" s="193"/>
      <c r="R901" s="193"/>
      <c r="S901" s="193"/>
      <c r="T901" s="194"/>
      <c r="AT901" s="188" t="s">
        <v>135</v>
      </c>
      <c r="AU901" s="188" t="s">
        <v>85</v>
      </c>
      <c r="AV901" s="12" t="s">
        <v>85</v>
      </c>
      <c r="AW901" s="12" t="s">
        <v>36</v>
      </c>
      <c r="AX901" s="12" t="s">
        <v>73</v>
      </c>
      <c r="AY901" s="188" t="s">
        <v>129</v>
      </c>
    </row>
    <row r="902" spans="2:51" s="12" customFormat="1">
      <c r="B902" s="187"/>
      <c r="D902" s="180" t="s">
        <v>135</v>
      </c>
      <c r="E902" s="188" t="s">
        <v>5</v>
      </c>
      <c r="F902" s="189" t="s">
        <v>1244</v>
      </c>
      <c r="H902" s="190">
        <v>1.89</v>
      </c>
      <c r="I902" s="191"/>
      <c r="L902" s="187"/>
      <c r="M902" s="192"/>
      <c r="N902" s="193"/>
      <c r="O902" s="193"/>
      <c r="P902" s="193"/>
      <c r="Q902" s="193"/>
      <c r="R902" s="193"/>
      <c r="S902" s="193"/>
      <c r="T902" s="194"/>
      <c r="AT902" s="188" t="s">
        <v>135</v>
      </c>
      <c r="AU902" s="188" t="s">
        <v>85</v>
      </c>
      <c r="AV902" s="12" t="s">
        <v>85</v>
      </c>
      <c r="AW902" s="12" t="s">
        <v>36</v>
      </c>
      <c r="AX902" s="12" t="s">
        <v>73</v>
      </c>
      <c r="AY902" s="188" t="s">
        <v>129</v>
      </c>
    </row>
    <row r="903" spans="2:51" s="12" customFormat="1">
      <c r="B903" s="187"/>
      <c r="D903" s="180" t="s">
        <v>135</v>
      </c>
      <c r="E903" s="188" t="s">
        <v>5</v>
      </c>
      <c r="F903" s="189" t="s">
        <v>1245</v>
      </c>
      <c r="H903" s="190">
        <v>1.89</v>
      </c>
      <c r="I903" s="191"/>
      <c r="L903" s="187"/>
      <c r="M903" s="192"/>
      <c r="N903" s="193"/>
      <c r="O903" s="193"/>
      <c r="P903" s="193"/>
      <c r="Q903" s="193"/>
      <c r="R903" s="193"/>
      <c r="S903" s="193"/>
      <c r="T903" s="194"/>
      <c r="AT903" s="188" t="s">
        <v>135</v>
      </c>
      <c r="AU903" s="188" t="s">
        <v>85</v>
      </c>
      <c r="AV903" s="12" t="s">
        <v>85</v>
      </c>
      <c r="AW903" s="12" t="s">
        <v>36</v>
      </c>
      <c r="AX903" s="12" t="s">
        <v>73</v>
      </c>
      <c r="AY903" s="188" t="s">
        <v>129</v>
      </c>
    </row>
    <row r="904" spans="2:51" s="12" customFormat="1">
      <c r="B904" s="187"/>
      <c r="D904" s="180" t="s">
        <v>135</v>
      </c>
      <c r="E904" s="188" t="s">
        <v>5</v>
      </c>
      <c r="F904" s="189" t="s">
        <v>1246</v>
      </c>
      <c r="H904" s="190">
        <v>2.2999999999999998</v>
      </c>
      <c r="I904" s="191"/>
      <c r="L904" s="187"/>
      <c r="M904" s="192"/>
      <c r="N904" s="193"/>
      <c r="O904" s="193"/>
      <c r="P904" s="193"/>
      <c r="Q904" s="193"/>
      <c r="R904" s="193"/>
      <c r="S904" s="193"/>
      <c r="T904" s="194"/>
      <c r="AT904" s="188" t="s">
        <v>135</v>
      </c>
      <c r="AU904" s="188" t="s">
        <v>85</v>
      </c>
      <c r="AV904" s="12" t="s">
        <v>85</v>
      </c>
      <c r="AW904" s="12" t="s">
        <v>36</v>
      </c>
      <c r="AX904" s="12" t="s">
        <v>73</v>
      </c>
      <c r="AY904" s="188" t="s">
        <v>129</v>
      </c>
    </row>
    <row r="905" spans="2:51" s="12" customFormat="1">
      <c r="B905" s="187"/>
      <c r="D905" s="180" t="s">
        <v>135</v>
      </c>
      <c r="E905" s="188" t="s">
        <v>5</v>
      </c>
      <c r="F905" s="189" t="s">
        <v>1247</v>
      </c>
      <c r="H905" s="190">
        <v>1.89</v>
      </c>
      <c r="I905" s="191"/>
      <c r="L905" s="187"/>
      <c r="M905" s="192"/>
      <c r="N905" s="193"/>
      <c r="O905" s="193"/>
      <c r="P905" s="193"/>
      <c r="Q905" s="193"/>
      <c r="R905" s="193"/>
      <c r="S905" s="193"/>
      <c r="T905" s="194"/>
      <c r="AT905" s="188" t="s">
        <v>135</v>
      </c>
      <c r="AU905" s="188" t="s">
        <v>85</v>
      </c>
      <c r="AV905" s="12" t="s">
        <v>85</v>
      </c>
      <c r="AW905" s="12" t="s">
        <v>36</v>
      </c>
      <c r="AX905" s="12" t="s">
        <v>73</v>
      </c>
      <c r="AY905" s="188" t="s">
        <v>129</v>
      </c>
    </row>
    <row r="906" spans="2:51" s="12" customFormat="1">
      <c r="B906" s="187"/>
      <c r="D906" s="180" t="s">
        <v>135</v>
      </c>
      <c r="E906" s="188" t="s">
        <v>5</v>
      </c>
      <c r="F906" s="189" t="s">
        <v>1248</v>
      </c>
      <c r="H906" s="190">
        <v>2.2999999999999998</v>
      </c>
      <c r="I906" s="191"/>
      <c r="L906" s="187"/>
      <c r="M906" s="192"/>
      <c r="N906" s="193"/>
      <c r="O906" s="193"/>
      <c r="P906" s="193"/>
      <c r="Q906" s="193"/>
      <c r="R906" s="193"/>
      <c r="S906" s="193"/>
      <c r="T906" s="194"/>
      <c r="AT906" s="188" t="s">
        <v>135</v>
      </c>
      <c r="AU906" s="188" t="s">
        <v>85</v>
      </c>
      <c r="AV906" s="12" t="s">
        <v>85</v>
      </c>
      <c r="AW906" s="12" t="s">
        <v>36</v>
      </c>
      <c r="AX906" s="12" t="s">
        <v>73</v>
      </c>
      <c r="AY906" s="188" t="s">
        <v>129</v>
      </c>
    </row>
    <row r="907" spans="2:51" s="12" customFormat="1">
      <c r="B907" s="187"/>
      <c r="D907" s="180" t="s">
        <v>135</v>
      </c>
      <c r="E907" s="188" t="s">
        <v>5</v>
      </c>
      <c r="F907" s="189" t="s">
        <v>1249</v>
      </c>
      <c r="H907" s="190">
        <v>1.62</v>
      </c>
      <c r="I907" s="191"/>
      <c r="L907" s="187"/>
      <c r="M907" s="192"/>
      <c r="N907" s="193"/>
      <c r="O907" s="193"/>
      <c r="P907" s="193"/>
      <c r="Q907" s="193"/>
      <c r="R907" s="193"/>
      <c r="S907" s="193"/>
      <c r="T907" s="194"/>
      <c r="AT907" s="188" t="s">
        <v>135</v>
      </c>
      <c r="AU907" s="188" t="s">
        <v>85</v>
      </c>
      <c r="AV907" s="12" t="s">
        <v>85</v>
      </c>
      <c r="AW907" s="12" t="s">
        <v>36</v>
      </c>
      <c r="AX907" s="12" t="s">
        <v>73</v>
      </c>
      <c r="AY907" s="188" t="s">
        <v>129</v>
      </c>
    </row>
    <row r="908" spans="2:51" s="12" customFormat="1">
      <c r="B908" s="187"/>
      <c r="D908" s="180" t="s">
        <v>135</v>
      </c>
      <c r="E908" s="188" t="s">
        <v>5</v>
      </c>
      <c r="F908" s="189" t="s">
        <v>1250</v>
      </c>
      <c r="H908" s="190">
        <v>2.2400000000000002</v>
      </c>
      <c r="I908" s="191"/>
      <c r="L908" s="187"/>
      <c r="M908" s="192"/>
      <c r="N908" s="193"/>
      <c r="O908" s="193"/>
      <c r="P908" s="193"/>
      <c r="Q908" s="193"/>
      <c r="R908" s="193"/>
      <c r="S908" s="193"/>
      <c r="T908" s="194"/>
      <c r="AT908" s="188" t="s">
        <v>135</v>
      </c>
      <c r="AU908" s="188" t="s">
        <v>85</v>
      </c>
      <c r="AV908" s="12" t="s">
        <v>85</v>
      </c>
      <c r="AW908" s="12" t="s">
        <v>36</v>
      </c>
      <c r="AX908" s="12" t="s">
        <v>73</v>
      </c>
      <c r="AY908" s="188" t="s">
        <v>129</v>
      </c>
    </row>
    <row r="909" spans="2:51" s="12" customFormat="1">
      <c r="B909" s="187"/>
      <c r="D909" s="180" t="s">
        <v>135</v>
      </c>
      <c r="E909" s="188" t="s">
        <v>5</v>
      </c>
      <c r="F909" s="189" t="s">
        <v>1249</v>
      </c>
      <c r="H909" s="190">
        <v>1.62</v>
      </c>
      <c r="I909" s="191"/>
      <c r="L909" s="187"/>
      <c r="M909" s="192"/>
      <c r="N909" s="193"/>
      <c r="O909" s="193"/>
      <c r="P909" s="193"/>
      <c r="Q909" s="193"/>
      <c r="R909" s="193"/>
      <c r="S909" s="193"/>
      <c r="T909" s="194"/>
      <c r="AT909" s="188" t="s">
        <v>135</v>
      </c>
      <c r="AU909" s="188" t="s">
        <v>85</v>
      </c>
      <c r="AV909" s="12" t="s">
        <v>85</v>
      </c>
      <c r="AW909" s="12" t="s">
        <v>36</v>
      </c>
      <c r="AX909" s="12" t="s">
        <v>73</v>
      </c>
      <c r="AY909" s="188" t="s">
        <v>129</v>
      </c>
    </row>
    <row r="910" spans="2:51" s="12" customFormat="1">
      <c r="B910" s="187"/>
      <c r="D910" s="180" t="s">
        <v>135</v>
      </c>
      <c r="E910" s="188" t="s">
        <v>5</v>
      </c>
      <c r="F910" s="189" t="s">
        <v>1251</v>
      </c>
      <c r="H910" s="190">
        <v>2.2999999999999998</v>
      </c>
      <c r="I910" s="191"/>
      <c r="L910" s="187"/>
      <c r="M910" s="192"/>
      <c r="N910" s="193"/>
      <c r="O910" s="193"/>
      <c r="P910" s="193"/>
      <c r="Q910" s="193"/>
      <c r="R910" s="193"/>
      <c r="S910" s="193"/>
      <c r="T910" s="194"/>
      <c r="AT910" s="188" t="s">
        <v>135</v>
      </c>
      <c r="AU910" s="188" t="s">
        <v>85</v>
      </c>
      <c r="AV910" s="12" t="s">
        <v>85</v>
      </c>
      <c r="AW910" s="12" t="s">
        <v>36</v>
      </c>
      <c r="AX910" s="12" t="s">
        <v>73</v>
      </c>
      <c r="AY910" s="188" t="s">
        <v>129</v>
      </c>
    </row>
    <row r="911" spans="2:51" s="12" customFormat="1">
      <c r="B911" s="187"/>
      <c r="D911" s="180" t="s">
        <v>135</v>
      </c>
      <c r="E911" s="188" t="s">
        <v>5</v>
      </c>
      <c r="F911" s="189" t="s">
        <v>1252</v>
      </c>
      <c r="H911" s="190">
        <v>1.08</v>
      </c>
      <c r="I911" s="191"/>
      <c r="L911" s="187"/>
      <c r="M911" s="192"/>
      <c r="N911" s="193"/>
      <c r="O911" s="193"/>
      <c r="P911" s="193"/>
      <c r="Q911" s="193"/>
      <c r="R911" s="193"/>
      <c r="S911" s="193"/>
      <c r="T911" s="194"/>
      <c r="AT911" s="188" t="s">
        <v>135</v>
      </c>
      <c r="AU911" s="188" t="s">
        <v>85</v>
      </c>
      <c r="AV911" s="12" t="s">
        <v>85</v>
      </c>
      <c r="AW911" s="12" t="s">
        <v>36</v>
      </c>
      <c r="AX911" s="12" t="s">
        <v>73</v>
      </c>
      <c r="AY911" s="188" t="s">
        <v>129</v>
      </c>
    </row>
    <row r="912" spans="2:51" s="12" customFormat="1">
      <c r="B912" s="187"/>
      <c r="D912" s="180" t="s">
        <v>135</v>
      </c>
      <c r="E912" s="188" t="s">
        <v>5</v>
      </c>
      <c r="F912" s="189" t="s">
        <v>1253</v>
      </c>
      <c r="H912" s="190">
        <v>4.05</v>
      </c>
      <c r="I912" s="191"/>
      <c r="L912" s="187"/>
      <c r="M912" s="192"/>
      <c r="N912" s="193"/>
      <c r="O912" s="193"/>
      <c r="P912" s="193"/>
      <c r="Q912" s="193"/>
      <c r="R912" s="193"/>
      <c r="S912" s="193"/>
      <c r="T912" s="194"/>
      <c r="AT912" s="188" t="s">
        <v>135</v>
      </c>
      <c r="AU912" s="188" t="s">
        <v>85</v>
      </c>
      <c r="AV912" s="12" t="s">
        <v>85</v>
      </c>
      <c r="AW912" s="12" t="s">
        <v>36</v>
      </c>
      <c r="AX912" s="12" t="s">
        <v>73</v>
      </c>
      <c r="AY912" s="188" t="s">
        <v>129</v>
      </c>
    </row>
    <row r="913" spans="2:51" s="12" customFormat="1">
      <c r="B913" s="187"/>
      <c r="D913" s="180" t="s">
        <v>135</v>
      </c>
      <c r="E913" s="188" t="s">
        <v>5</v>
      </c>
      <c r="F913" s="189" t="s">
        <v>1254</v>
      </c>
      <c r="H913" s="190">
        <v>4.05</v>
      </c>
      <c r="I913" s="191"/>
      <c r="L913" s="187"/>
      <c r="M913" s="192"/>
      <c r="N913" s="193"/>
      <c r="O913" s="193"/>
      <c r="P913" s="193"/>
      <c r="Q913" s="193"/>
      <c r="R913" s="193"/>
      <c r="S913" s="193"/>
      <c r="T913" s="194"/>
      <c r="AT913" s="188" t="s">
        <v>135</v>
      </c>
      <c r="AU913" s="188" t="s">
        <v>85</v>
      </c>
      <c r="AV913" s="12" t="s">
        <v>85</v>
      </c>
      <c r="AW913" s="12" t="s">
        <v>36</v>
      </c>
      <c r="AX913" s="12" t="s">
        <v>73</v>
      </c>
      <c r="AY913" s="188" t="s">
        <v>129</v>
      </c>
    </row>
    <row r="914" spans="2:51" s="12" customFormat="1">
      <c r="B914" s="187"/>
      <c r="D914" s="180" t="s">
        <v>135</v>
      </c>
      <c r="E914" s="188" t="s">
        <v>5</v>
      </c>
      <c r="F914" s="189" t="s">
        <v>1255</v>
      </c>
      <c r="H914" s="190">
        <v>0.69</v>
      </c>
      <c r="I914" s="191"/>
      <c r="L914" s="187"/>
      <c r="M914" s="192"/>
      <c r="N914" s="193"/>
      <c r="O914" s="193"/>
      <c r="P914" s="193"/>
      <c r="Q914" s="193"/>
      <c r="R914" s="193"/>
      <c r="S914" s="193"/>
      <c r="T914" s="194"/>
      <c r="AT914" s="188" t="s">
        <v>135</v>
      </c>
      <c r="AU914" s="188" t="s">
        <v>85</v>
      </c>
      <c r="AV914" s="12" t="s">
        <v>85</v>
      </c>
      <c r="AW914" s="12" t="s">
        <v>36</v>
      </c>
      <c r="AX914" s="12" t="s">
        <v>73</v>
      </c>
      <c r="AY914" s="188" t="s">
        <v>129</v>
      </c>
    </row>
    <row r="915" spans="2:51" s="12" customFormat="1">
      <c r="B915" s="187"/>
      <c r="D915" s="180" t="s">
        <v>135</v>
      </c>
      <c r="E915" s="188" t="s">
        <v>5</v>
      </c>
      <c r="F915" s="189" t="s">
        <v>1256</v>
      </c>
      <c r="H915" s="190">
        <v>4.05</v>
      </c>
      <c r="I915" s="191"/>
      <c r="L915" s="187"/>
      <c r="M915" s="192"/>
      <c r="N915" s="193"/>
      <c r="O915" s="193"/>
      <c r="P915" s="193"/>
      <c r="Q915" s="193"/>
      <c r="R915" s="193"/>
      <c r="S915" s="193"/>
      <c r="T915" s="194"/>
      <c r="AT915" s="188" t="s">
        <v>135</v>
      </c>
      <c r="AU915" s="188" t="s">
        <v>85</v>
      </c>
      <c r="AV915" s="12" t="s">
        <v>85</v>
      </c>
      <c r="AW915" s="12" t="s">
        <v>36</v>
      </c>
      <c r="AX915" s="12" t="s">
        <v>73</v>
      </c>
      <c r="AY915" s="188" t="s">
        <v>129</v>
      </c>
    </row>
    <row r="916" spans="2:51" s="12" customFormat="1">
      <c r="B916" s="187"/>
      <c r="D916" s="180" t="s">
        <v>135</v>
      </c>
      <c r="E916" s="188" t="s">
        <v>5</v>
      </c>
      <c r="F916" s="189" t="s">
        <v>1257</v>
      </c>
      <c r="H916" s="190">
        <v>2.2999999999999998</v>
      </c>
      <c r="I916" s="191"/>
      <c r="L916" s="187"/>
      <c r="M916" s="192"/>
      <c r="N916" s="193"/>
      <c r="O916" s="193"/>
      <c r="P916" s="193"/>
      <c r="Q916" s="193"/>
      <c r="R916" s="193"/>
      <c r="S916" s="193"/>
      <c r="T916" s="194"/>
      <c r="AT916" s="188" t="s">
        <v>135</v>
      </c>
      <c r="AU916" s="188" t="s">
        <v>85</v>
      </c>
      <c r="AV916" s="12" t="s">
        <v>85</v>
      </c>
      <c r="AW916" s="12" t="s">
        <v>36</v>
      </c>
      <c r="AX916" s="12" t="s">
        <v>73</v>
      </c>
      <c r="AY916" s="188" t="s">
        <v>129</v>
      </c>
    </row>
    <row r="917" spans="2:51" s="12" customFormat="1">
      <c r="B917" s="187"/>
      <c r="D917" s="180" t="s">
        <v>135</v>
      </c>
      <c r="E917" s="188" t="s">
        <v>5</v>
      </c>
      <c r="F917" s="189" t="s">
        <v>1258</v>
      </c>
      <c r="H917" s="190">
        <v>2.16</v>
      </c>
      <c r="I917" s="191"/>
      <c r="L917" s="187"/>
      <c r="M917" s="192"/>
      <c r="N917" s="193"/>
      <c r="O917" s="193"/>
      <c r="P917" s="193"/>
      <c r="Q917" s="193"/>
      <c r="R917" s="193"/>
      <c r="S917" s="193"/>
      <c r="T917" s="194"/>
      <c r="AT917" s="188" t="s">
        <v>135</v>
      </c>
      <c r="AU917" s="188" t="s">
        <v>85</v>
      </c>
      <c r="AV917" s="12" t="s">
        <v>85</v>
      </c>
      <c r="AW917" s="12" t="s">
        <v>36</v>
      </c>
      <c r="AX917" s="12" t="s">
        <v>73</v>
      </c>
      <c r="AY917" s="188" t="s">
        <v>129</v>
      </c>
    </row>
    <row r="918" spans="2:51" s="12" customFormat="1">
      <c r="B918" s="187"/>
      <c r="D918" s="180" t="s">
        <v>135</v>
      </c>
      <c r="E918" s="188" t="s">
        <v>5</v>
      </c>
      <c r="F918" s="189" t="s">
        <v>1259</v>
      </c>
      <c r="H918" s="190">
        <v>1.458</v>
      </c>
      <c r="I918" s="191"/>
      <c r="L918" s="187"/>
      <c r="M918" s="192"/>
      <c r="N918" s="193"/>
      <c r="O918" s="193"/>
      <c r="P918" s="193"/>
      <c r="Q918" s="193"/>
      <c r="R918" s="193"/>
      <c r="S918" s="193"/>
      <c r="T918" s="194"/>
      <c r="AT918" s="188" t="s">
        <v>135</v>
      </c>
      <c r="AU918" s="188" t="s">
        <v>85</v>
      </c>
      <c r="AV918" s="12" t="s">
        <v>85</v>
      </c>
      <c r="AW918" s="12" t="s">
        <v>36</v>
      </c>
      <c r="AX918" s="12" t="s">
        <v>73</v>
      </c>
      <c r="AY918" s="188" t="s">
        <v>129</v>
      </c>
    </row>
    <row r="919" spans="2:51" s="12" customFormat="1">
      <c r="B919" s="187"/>
      <c r="D919" s="180" t="s">
        <v>135</v>
      </c>
      <c r="E919" s="188" t="s">
        <v>5</v>
      </c>
      <c r="F919" s="189" t="s">
        <v>1260</v>
      </c>
      <c r="H919" s="190">
        <v>1.08</v>
      </c>
      <c r="I919" s="191"/>
      <c r="L919" s="187"/>
      <c r="M919" s="192"/>
      <c r="N919" s="193"/>
      <c r="O919" s="193"/>
      <c r="P919" s="193"/>
      <c r="Q919" s="193"/>
      <c r="R919" s="193"/>
      <c r="S919" s="193"/>
      <c r="T919" s="194"/>
      <c r="AT919" s="188" t="s">
        <v>135</v>
      </c>
      <c r="AU919" s="188" t="s">
        <v>85</v>
      </c>
      <c r="AV919" s="12" t="s">
        <v>85</v>
      </c>
      <c r="AW919" s="12" t="s">
        <v>36</v>
      </c>
      <c r="AX919" s="12" t="s">
        <v>73</v>
      </c>
      <c r="AY919" s="188" t="s">
        <v>129</v>
      </c>
    </row>
    <row r="920" spans="2:51" s="12" customFormat="1">
      <c r="B920" s="187"/>
      <c r="D920" s="180" t="s">
        <v>135</v>
      </c>
      <c r="E920" s="188" t="s">
        <v>5</v>
      </c>
      <c r="F920" s="189" t="s">
        <v>1261</v>
      </c>
      <c r="H920" s="190">
        <v>2.16</v>
      </c>
      <c r="I920" s="191"/>
      <c r="L920" s="187"/>
      <c r="M920" s="192"/>
      <c r="N920" s="193"/>
      <c r="O920" s="193"/>
      <c r="P920" s="193"/>
      <c r="Q920" s="193"/>
      <c r="R920" s="193"/>
      <c r="S920" s="193"/>
      <c r="T920" s="194"/>
      <c r="AT920" s="188" t="s">
        <v>135</v>
      </c>
      <c r="AU920" s="188" t="s">
        <v>85</v>
      </c>
      <c r="AV920" s="12" t="s">
        <v>85</v>
      </c>
      <c r="AW920" s="12" t="s">
        <v>36</v>
      </c>
      <c r="AX920" s="12" t="s">
        <v>73</v>
      </c>
      <c r="AY920" s="188" t="s">
        <v>129</v>
      </c>
    </row>
    <row r="921" spans="2:51" s="12" customFormat="1">
      <c r="B921" s="187"/>
      <c r="D921" s="180" t="s">
        <v>135</v>
      </c>
      <c r="E921" s="188" t="s">
        <v>5</v>
      </c>
      <c r="F921" s="189" t="s">
        <v>1262</v>
      </c>
      <c r="H921" s="190">
        <v>3.944</v>
      </c>
      <c r="I921" s="191"/>
      <c r="L921" s="187"/>
      <c r="M921" s="192"/>
      <c r="N921" s="193"/>
      <c r="O921" s="193"/>
      <c r="P921" s="193"/>
      <c r="Q921" s="193"/>
      <c r="R921" s="193"/>
      <c r="S921" s="193"/>
      <c r="T921" s="194"/>
      <c r="AT921" s="188" t="s">
        <v>135</v>
      </c>
      <c r="AU921" s="188" t="s">
        <v>85</v>
      </c>
      <c r="AV921" s="12" t="s">
        <v>85</v>
      </c>
      <c r="AW921" s="12" t="s">
        <v>36</v>
      </c>
      <c r="AX921" s="12" t="s">
        <v>73</v>
      </c>
      <c r="AY921" s="188" t="s">
        <v>129</v>
      </c>
    </row>
    <row r="922" spans="2:51" s="12" customFormat="1">
      <c r="B922" s="187"/>
      <c r="D922" s="180" t="s">
        <v>135</v>
      </c>
      <c r="E922" s="188" t="s">
        <v>5</v>
      </c>
      <c r="F922" s="189" t="s">
        <v>1263</v>
      </c>
      <c r="H922" s="190">
        <v>3.24</v>
      </c>
      <c r="I922" s="191"/>
      <c r="L922" s="187"/>
      <c r="M922" s="192"/>
      <c r="N922" s="193"/>
      <c r="O922" s="193"/>
      <c r="P922" s="193"/>
      <c r="Q922" s="193"/>
      <c r="R922" s="193"/>
      <c r="S922" s="193"/>
      <c r="T922" s="194"/>
      <c r="AT922" s="188" t="s">
        <v>135</v>
      </c>
      <c r="AU922" s="188" t="s">
        <v>85</v>
      </c>
      <c r="AV922" s="12" t="s">
        <v>85</v>
      </c>
      <c r="AW922" s="12" t="s">
        <v>36</v>
      </c>
      <c r="AX922" s="12" t="s">
        <v>73</v>
      </c>
      <c r="AY922" s="188" t="s">
        <v>129</v>
      </c>
    </row>
    <row r="923" spans="2:51" s="12" customFormat="1">
      <c r="B923" s="187"/>
      <c r="D923" s="180" t="s">
        <v>135</v>
      </c>
      <c r="E923" s="188" t="s">
        <v>5</v>
      </c>
      <c r="F923" s="189" t="s">
        <v>1264</v>
      </c>
      <c r="H923" s="190">
        <v>3.24</v>
      </c>
      <c r="I923" s="191"/>
      <c r="L923" s="187"/>
      <c r="M923" s="192"/>
      <c r="N923" s="193"/>
      <c r="O923" s="193"/>
      <c r="P923" s="193"/>
      <c r="Q923" s="193"/>
      <c r="R923" s="193"/>
      <c r="S923" s="193"/>
      <c r="T923" s="194"/>
      <c r="AT923" s="188" t="s">
        <v>135</v>
      </c>
      <c r="AU923" s="188" t="s">
        <v>85</v>
      </c>
      <c r="AV923" s="12" t="s">
        <v>85</v>
      </c>
      <c r="AW923" s="12" t="s">
        <v>36</v>
      </c>
      <c r="AX923" s="12" t="s">
        <v>73</v>
      </c>
      <c r="AY923" s="188" t="s">
        <v>129</v>
      </c>
    </row>
    <row r="924" spans="2:51" s="12" customFormat="1">
      <c r="B924" s="187"/>
      <c r="D924" s="180" t="s">
        <v>135</v>
      </c>
      <c r="E924" s="188" t="s">
        <v>5</v>
      </c>
      <c r="F924" s="189" t="s">
        <v>1265</v>
      </c>
      <c r="H924" s="190">
        <v>3.24</v>
      </c>
      <c r="I924" s="191"/>
      <c r="L924" s="187"/>
      <c r="M924" s="192"/>
      <c r="N924" s="193"/>
      <c r="O924" s="193"/>
      <c r="P924" s="193"/>
      <c r="Q924" s="193"/>
      <c r="R924" s="193"/>
      <c r="S924" s="193"/>
      <c r="T924" s="194"/>
      <c r="AT924" s="188" t="s">
        <v>135</v>
      </c>
      <c r="AU924" s="188" t="s">
        <v>85</v>
      </c>
      <c r="AV924" s="12" t="s">
        <v>85</v>
      </c>
      <c r="AW924" s="12" t="s">
        <v>36</v>
      </c>
      <c r="AX924" s="12" t="s">
        <v>73</v>
      </c>
      <c r="AY924" s="188" t="s">
        <v>129</v>
      </c>
    </row>
    <row r="925" spans="2:51" s="12" customFormat="1">
      <c r="B925" s="187"/>
      <c r="D925" s="180" t="s">
        <v>135</v>
      </c>
      <c r="E925" s="188" t="s">
        <v>5</v>
      </c>
      <c r="F925" s="189" t="s">
        <v>1266</v>
      </c>
      <c r="H925" s="190">
        <v>1.62</v>
      </c>
      <c r="I925" s="191"/>
      <c r="L925" s="187"/>
      <c r="M925" s="192"/>
      <c r="N925" s="193"/>
      <c r="O925" s="193"/>
      <c r="P925" s="193"/>
      <c r="Q925" s="193"/>
      <c r="R925" s="193"/>
      <c r="S925" s="193"/>
      <c r="T925" s="194"/>
      <c r="AT925" s="188" t="s">
        <v>135</v>
      </c>
      <c r="AU925" s="188" t="s">
        <v>85</v>
      </c>
      <c r="AV925" s="12" t="s">
        <v>85</v>
      </c>
      <c r="AW925" s="12" t="s">
        <v>36</v>
      </c>
      <c r="AX925" s="12" t="s">
        <v>73</v>
      </c>
      <c r="AY925" s="188" t="s">
        <v>129</v>
      </c>
    </row>
    <row r="926" spans="2:51" s="12" customFormat="1">
      <c r="B926" s="187"/>
      <c r="D926" s="180" t="s">
        <v>135</v>
      </c>
      <c r="E926" s="188" t="s">
        <v>5</v>
      </c>
      <c r="F926" s="189" t="s">
        <v>1267</v>
      </c>
      <c r="H926" s="190">
        <v>4.4000000000000004</v>
      </c>
      <c r="I926" s="191"/>
      <c r="L926" s="187"/>
      <c r="M926" s="192"/>
      <c r="N926" s="193"/>
      <c r="O926" s="193"/>
      <c r="P926" s="193"/>
      <c r="Q926" s="193"/>
      <c r="R926" s="193"/>
      <c r="S926" s="193"/>
      <c r="T926" s="194"/>
      <c r="AT926" s="188" t="s">
        <v>135</v>
      </c>
      <c r="AU926" s="188" t="s">
        <v>85</v>
      </c>
      <c r="AV926" s="12" t="s">
        <v>85</v>
      </c>
      <c r="AW926" s="12" t="s">
        <v>36</v>
      </c>
      <c r="AX926" s="12" t="s">
        <v>73</v>
      </c>
      <c r="AY926" s="188" t="s">
        <v>129</v>
      </c>
    </row>
    <row r="927" spans="2:51" s="12" customFormat="1">
      <c r="B927" s="187"/>
      <c r="D927" s="180" t="s">
        <v>135</v>
      </c>
      <c r="E927" s="188" t="s">
        <v>5</v>
      </c>
      <c r="F927" s="189" t="s">
        <v>1268</v>
      </c>
      <c r="H927" s="190">
        <v>1.68</v>
      </c>
      <c r="I927" s="191"/>
      <c r="L927" s="187"/>
      <c r="M927" s="192"/>
      <c r="N927" s="193"/>
      <c r="O927" s="193"/>
      <c r="P927" s="193"/>
      <c r="Q927" s="193"/>
      <c r="R927" s="193"/>
      <c r="S927" s="193"/>
      <c r="T927" s="194"/>
      <c r="AT927" s="188" t="s">
        <v>135</v>
      </c>
      <c r="AU927" s="188" t="s">
        <v>85</v>
      </c>
      <c r="AV927" s="12" t="s">
        <v>85</v>
      </c>
      <c r="AW927" s="12" t="s">
        <v>36</v>
      </c>
      <c r="AX927" s="12" t="s">
        <v>73</v>
      </c>
      <c r="AY927" s="188" t="s">
        <v>129</v>
      </c>
    </row>
    <row r="928" spans="2:51" s="12" customFormat="1">
      <c r="B928" s="187"/>
      <c r="D928" s="180" t="s">
        <v>135</v>
      </c>
      <c r="E928" s="188" t="s">
        <v>5</v>
      </c>
      <c r="F928" s="189" t="s">
        <v>1269</v>
      </c>
      <c r="H928" s="190">
        <v>1.68</v>
      </c>
      <c r="I928" s="191"/>
      <c r="L928" s="187"/>
      <c r="M928" s="192"/>
      <c r="N928" s="193"/>
      <c r="O928" s="193"/>
      <c r="P928" s="193"/>
      <c r="Q928" s="193"/>
      <c r="R928" s="193"/>
      <c r="S928" s="193"/>
      <c r="T928" s="194"/>
      <c r="AT928" s="188" t="s">
        <v>135</v>
      </c>
      <c r="AU928" s="188" t="s">
        <v>85</v>
      </c>
      <c r="AV928" s="12" t="s">
        <v>85</v>
      </c>
      <c r="AW928" s="12" t="s">
        <v>36</v>
      </c>
      <c r="AX928" s="12" t="s">
        <v>73</v>
      </c>
      <c r="AY928" s="188" t="s">
        <v>129</v>
      </c>
    </row>
    <row r="929" spans="2:65" s="12" customFormat="1">
      <c r="B929" s="187"/>
      <c r="D929" s="180" t="s">
        <v>135</v>
      </c>
      <c r="E929" s="188" t="s">
        <v>5</v>
      </c>
      <c r="F929" s="189" t="s">
        <v>1270</v>
      </c>
      <c r="H929" s="190">
        <v>4.2</v>
      </c>
      <c r="I929" s="191"/>
      <c r="L929" s="187"/>
      <c r="M929" s="192"/>
      <c r="N929" s="193"/>
      <c r="O929" s="193"/>
      <c r="P929" s="193"/>
      <c r="Q929" s="193"/>
      <c r="R929" s="193"/>
      <c r="S929" s="193"/>
      <c r="T929" s="194"/>
      <c r="AT929" s="188" t="s">
        <v>135</v>
      </c>
      <c r="AU929" s="188" t="s">
        <v>85</v>
      </c>
      <c r="AV929" s="12" t="s">
        <v>85</v>
      </c>
      <c r="AW929" s="12" t="s">
        <v>36</v>
      </c>
      <c r="AX929" s="12" t="s">
        <v>73</v>
      </c>
      <c r="AY929" s="188" t="s">
        <v>129</v>
      </c>
    </row>
    <row r="930" spans="2:65" s="12" customFormat="1">
      <c r="B930" s="187"/>
      <c r="D930" s="180" t="s">
        <v>135</v>
      </c>
      <c r="E930" s="188" t="s">
        <v>5</v>
      </c>
      <c r="F930" s="189" t="s">
        <v>1271</v>
      </c>
      <c r="H930" s="190">
        <v>2.48</v>
      </c>
      <c r="I930" s="191"/>
      <c r="L930" s="187"/>
      <c r="M930" s="192"/>
      <c r="N930" s="193"/>
      <c r="O930" s="193"/>
      <c r="P930" s="193"/>
      <c r="Q930" s="193"/>
      <c r="R930" s="193"/>
      <c r="S930" s="193"/>
      <c r="T930" s="194"/>
      <c r="AT930" s="188" t="s">
        <v>135</v>
      </c>
      <c r="AU930" s="188" t="s">
        <v>85</v>
      </c>
      <c r="AV930" s="12" t="s">
        <v>85</v>
      </c>
      <c r="AW930" s="12" t="s">
        <v>36</v>
      </c>
      <c r="AX930" s="12" t="s">
        <v>73</v>
      </c>
      <c r="AY930" s="188" t="s">
        <v>129</v>
      </c>
    </row>
    <row r="931" spans="2:65" s="12" customFormat="1">
      <c r="B931" s="187"/>
      <c r="D931" s="180" t="s">
        <v>135</v>
      </c>
      <c r="E931" s="188" t="s">
        <v>5</v>
      </c>
      <c r="F931" s="189" t="s">
        <v>1272</v>
      </c>
      <c r="H931" s="190">
        <v>1.68</v>
      </c>
      <c r="I931" s="191"/>
      <c r="L931" s="187"/>
      <c r="M931" s="192"/>
      <c r="N931" s="193"/>
      <c r="O931" s="193"/>
      <c r="P931" s="193"/>
      <c r="Q931" s="193"/>
      <c r="R931" s="193"/>
      <c r="S931" s="193"/>
      <c r="T931" s="194"/>
      <c r="AT931" s="188" t="s">
        <v>135</v>
      </c>
      <c r="AU931" s="188" t="s">
        <v>85</v>
      </c>
      <c r="AV931" s="12" t="s">
        <v>85</v>
      </c>
      <c r="AW931" s="12" t="s">
        <v>36</v>
      </c>
      <c r="AX931" s="12" t="s">
        <v>73</v>
      </c>
      <c r="AY931" s="188" t="s">
        <v>129</v>
      </c>
    </row>
    <row r="932" spans="2:65" s="12" customFormat="1">
      <c r="B932" s="187"/>
      <c r="D932" s="180" t="s">
        <v>135</v>
      </c>
      <c r="E932" s="188" t="s">
        <v>5</v>
      </c>
      <c r="F932" s="189" t="s">
        <v>1273</v>
      </c>
      <c r="H932" s="190">
        <v>4.2</v>
      </c>
      <c r="I932" s="191"/>
      <c r="L932" s="187"/>
      <c r="M932" s="192"/>
      <c r="N932" s="193"/>
      <c r="O932" s="193"/>
      <c r="P932" s="193"/>
      <c r="Q932" s="193"/>
      <c r="R932" s="193"/>
      <c r="S932" s="193"/>
      <c r="T932" s="194"/>
      <c r="AT932" s="188" t="s">
        <v>135</v>
      </c>
      <c r="AU932" s="188" t="s">
        <v>85</v>
      </c>
      <c r="AV932" s="12" t="s">
        <v>85</v>
      </c>
      <c r="AW932" s="12" t="s">
        <v>36</v>
      </c>
      <c r="AX932" s="12" t="s">
        <v>73</v>
      </c>
      <c r="AY932" s="188" t="s">
        <v>129</v>
      </c>
    </row>
    <row r="933" spans="2:65" s="12" customFormat="1">
      <c r="B933" s="187"/>
      <c r="D933" s="180" t="s">
        <v>135</v>
      </c>
      <c r="E933" s="188" t="s">
        <v>5</v>
      </c>
      <c r="F933" s="189" t="s">
        <v>1274</v>
      </c>
      <c r="H933" s="190">
        <v>5.4</v>
      </c>
      <c r="I933" s="191"/>
      <c r="L933" s="187"/>
      <c r="M933" s="192"/>
      <c r="N933" s="193"/>
      <c r="O933" s="193"/>
      <c r="P933" s="193"/>
      <c r="Q933" s="193"/>
      <c r="R933" s="193"/>
      <c r="S933" s="193"/>
      <c r="T933" s="194"/>
      <c r="AT933" s="188" t="s">
        <v>135</v>
      </c>
      <c r="AU933" s="188" t="s">
        <v>85</v>
      </c>
      <c r="AV933" s="12" t="s">
        <v>85</v>
      </c>
      <c r="AW933" s="12" t="s">
        <v>36</v>
      </c>
      <c r="AX933" s="12" t="s">
        <v>73</v>
      </c>
      <c r="AY933" s="188" t="s">
        <v>129</v>
      </c>
    </row>
    <row r="934" spans="2:65" s="12" customFormat="1">
      <c r="B934" s="187"/>
      <c r="D934" s="180" t="s">
        <v>135</v>
      </c>
      <c r="E934" s="188" t="s">
        <v>5</v>
      </c>
      <c r="F934" s="189" t="s">
        <v>1275</v>
      </c>
      <c r="H934" s="190">
        <v>1.2</v>
      </c>
      <c r="I934" s="191"/>
      <c r="L934" s="187"/>
      <c r="M934" s="192"/>
      <c r="N934" s="193"/>
      <c r="O934" s="193"/>
      <c r="P934" s="193"/>
      <c r="Q934" s="193"/>
      <c r="R934" s="193"/>
      <c r="S934" s="193"/>
      <c r="T934" s="194"/>
      <c r="AT934" s="188" t="s">
        <v>135</v>
      </c>
      <c r="AU934" s="188" t="s">
        <v>85</v>
      </c>
      <c r="AV934" s="12" t="s">
        <v>85</v>
      </c>
      <c r="AW934" s="12" t="s">
        <v>36</v>
      </c>
      <c r="AX934" s="12" t="s">
        <v>73</v>
      </c>
      <c r="AY934" s="188" t="s">
        <v>129</v>
      </c>
    </row>
    <row r="935" spans="2:65" s="12" customFormat="1">
      <c r="B935" s="187"/>
      <c r="D935" s="180" t="s">
        <v>135</v>
      </c>
      <c r="E935" s="188" t="s">
        <v>5</v>
      </c>
      <c r="F935" s="189" t="s">
        <v>1276</v>
      </c>
      <c r="H935" s="190">
        <v>1.8</v>
      </c>
      <c r="I935" s="191"/>
      <c r="L935" s="187"/>
      <c r="M935" s="192"/>
      <c r="N935" s="193"/>
      <c r="O935" s="193"/>
      <c r="P935" s="193"/>
      <c r="Q935" s="193"/>
      <c r="R935" s="193"/>
      <c r="S935" s="193"/>
      <c r="T935" s="194"/>
      <c r="AT935" s="188" t="s">
        <v>135</v>
      </c>
      <c r="AU935" s="188" t="s">
        <v>85</v>
      </c>
      <c r="AV935" s="12" t="s">
        <v>85</v>
      </c>
      <c r="AW935" s="12" t="s">
        <v>36</v>
      </c>
      <c r="AX935" s="12" t="s">
        <v>73</v>
      </c>
      <c r="AY935" s="188" t="s">
        <v>129</v>
      </c>
    </row>
    <row r="936" spans="2:65" s="12" customFormat="1">
      <c r="B936" s="187"/>
      <c r="D936" s="180" t="s">
        <v>135</v>
      </c>
      <c r="E936" s="188" t="s">
        <v>5</v>
      </c>
      <c r="F936" s="189" t="s">
        <v>1277</v>
      </c>
      <c r="H936" s="190">
        <v>3.36</v>
      </c>
      <c r="I936" s="191"/>
      <c r="L936" s="187"/>
      <c r="M936" s="192"/>
      <c r="N936" s="193"/>
      <c r="O936" s="193"/>
      <c r="P936" s="193"/>
      <c r="Q936" s="193"/>
      <c r="R936" s="193"/>
      <c r="S936" s="193"/>
      <c r="T936" s="194"/>
      <c r="AT936" s="188" t="s">
        <v>135</v>
      </c>
      <c r="AU936" s="188" t="s">
        <v>85</v>
      </c>
      <c r="AV936" s="12" t="s">
        <v>85</v>
      </c>
      <c r="AW936" s="12" t="s">
        <v>36</v>
      </c>
      <c r="AX936" s="12" t="s">
        <v>73</v>
      </c>
      <c r="AY936" s="188" t="s">
        <v>129</v>
      </c>
    </row>
    <row r="937" spans="2:65" s="12" customFormat="1">
      <c r="B937" s="187"/>
      <c r="D937" s="180" t="s">
        <v>135</v>
      </c>
      <c r="E937" s="188" t="s">
        <v>5</v>
      </c>
      <c r="F937" s="189" t="s">
        <v>1278</v>
      </c>
      <c r="H937" s="190">
        <v>2.16</v>
      </c>
      <c r="I937" s="191"/>
      <c r="L937" s="187"/>
      <c r="M937" s="192"/>
      <c r="N937" s="193"/>
      <c r="O937" s="193"/>
      <c r="P937" s="193"/>
      <c r="Q937" s="193"/>
      <c r="R937" s="193"/>
      <c r="S937" s="193"/>
      <c r="T937" s="194"/>
      <c r="AT937" s="188" t="s">
        <v>135</v>
      </c>
      <c r="AU937" s="188" t="s">
        <v>85</v>
      </c>
      <c r="AV937" s="12" t="s">
        <v>85</v>
      </c>
      <c r="AW937" s="12" t="s">
        <v>36</v>
      </c>
      <c r="AX937" s="12" t="s">
        <v>73</v>
      </c>
      <c r="AY937" s="188" t="s">
        <v>129</v>
      </c>
    </row>
    <row r="938" spans="2:65" s="12" customFormat="1">
      <c r="B938" s="187"/>
      <c r="D938" s="180" t="s">
        <v>135</v>
      </c>
      <c r="E938" s="188" t="s">
        <v>5</v>
      </c>
      <c r="F938" s="189" t="s">
        <v>1279</v>
      </c>
      <c r="H938" s="190">
        <v>36.72</v>
      </c>
      <c r="I938" s="191"/>
      <c r="L938" s="187"/>
      <c r="M938" s="192"/>
      <c r="N938" s="193"/>
      <c r="O938" s="193"/>
      <c r="P938" s="193"/>
      <c r="Q938" s="193"/>
      <c r="R938" s="193"/>
      <c r="S938" s="193"/>
      <c r="T938" s="194"/>
      <c r="AT938" s="188" t="s">
        <v>135</v>
      </c>
      <c r="AU938" s="188" t="s">
        <v>85</v>
      </c>
      <c r="AV938" s="12" t="s">
        <v>85</v>
      </c>
      <c r="AW938" s="12" t="s">
        <v>36</v>
      </c>
      <c r="AX938" s="12" t="s">
        <v>73</v>
      </c>
      <c r="AY938" s="188" t="s">
        <v>129</v>
      </c>
    </row>
    <row r="939" spans="2:65" s="14" customFormat="1">
      <c r="B939" s="219"/>
      <c r="D939" s="180" t="s">
        <v>135</v>
      </c>
      <c r="E939" s="220" t="s">
        <v>5</v>
      </c>
      <c r="F939" s="221" t="s">
        <v>624</v>
      </c>
      <c r="H939" s="222">
        <v>302.55599999999998</v>
      </c>
      <c r="I939" s="223"/>
      <c r="L939" s="219"/>
      <c r="M939" s="224"/>
      <c r="N939" s="225"/>
      <c r="O939" s="225"/>
      <c r="P939" s="225"/>
      <c r="Q939" s="225"/>
      <c r="R939" s="225"/>
      <c r="S939" s="225"/>
      <c r="T939" s="226"/>
      <c r="AT939" s="220" t="s">
        <v>135</v>
      </c>
      <c r="AU939" s="220" t="s">
        <v>85</v>
      </c>
      <c r="AV939" s="14" t="s">
        <v>147</v>
      </c>
      <c r="AW939" s="14" t="s">
        <v>36</v>
      </c>
      <c r="AX939" s="14" t="s">
        <v>73</v>
      </c>
      <c r="AY939" s="220" t="s">
        <v>129</v>
      </c>
    </row>
    <row r="940" spans="2:65" s="12" customFormat="1">
      <c r="B940" s="187"/>
      <c r="D940" s="180" t="s">
        <v>135</v>
      </c>
      <c r="E940" s="188" t="s">
        <v>5</v>
      </c>
      <c r="F940" s="189" t="s">
        <v>1280</v>
      </c>
      <c r="H940" s="190">
        <v>393.32299999999998</v>
      </c>
      <c r="I940" s="191"/>
      <c r="L940" s="187"/>
      <c r="M940" s="192"/>
      <c r="N940" s="193"/>
      <c r="O940" s="193"/>
      <c r="P940" s="193"/>
      <c r="Q940" s="193"/>
      <c r="R940" s="193"/>
      <c r="S940" s="193"/>
      <c r="T940" s="194"/>
      <c r="AT940" s="188" t="s">
        <v>135</v>
      </c>
      <c r="AU940" s="188" t="s">
        <v>85</v>
      </c>
      <c r="AV940" s="12" t="s">
        <v>85</v>
      </c>
      <c r="AW940" s="12" t="s">
        <v>36</v>
      </c>
      <c r="AX940" s="12" t="s">
        <v>73</v>
      </c>
      <c r="AY940" s="188" t="s">
        <v>129</v>
      </c>
    </row>
    <row r="941" spans="2:65" s="14" customFormat="1">
      <c r="B941" s="219"/>
      <c r="D941" s="180" t="s">
        <v>135</v>
      </c>
      <c r="E941" s="220" t="s">
        <v>5</v>
      </c>
      <c r="F941" s="221" t="s">
        <v>624</v>
      </c>
      <c r="H941" s="222">
        <v>393.32299999999998</v>
      </c>
      <c r="I941" s="223"/>
      <c r="L941" s="219"/>
      <c r="M941" s="224"/>
      <c r="N941" s="225"/>
      <c r="O941" s="225"/>
      <c r="P941" s="225"/>
      <c r="Q941" s="225"/>
      <c r="R941" s="225"/>
      <c r="S941" s="225"/>
      <c r="T941" s="226"/>
      <c r="AT941" s="220" t="s">
        <v>135</v>
      </c>
      <c r="AU941" s="220" t="s">
        <v>85</v>
      </c>
      <c r="AV941" s="14" t="s">
        <v>147</v>
      </c>
      <c r="AW941" s="14" t="s">
        <v>36</v>
      </c>
      <c r="AX941" s="14" t="s">
        <v>78</v>
      </c>
      <c r="AY941" s="220" t="s">
        <v>129</v>
      </c>
    </row>
    <row r="942" spans="2:65" s="1" customFormat="1" ht="25.5" customHeight="1">
      <c r="B942" s="166"/>
      <c r="C942" s="167" t="s">
        <v>1281</v>
      </c>
      <c r="D942" s="167" t="s">
        <v>130</v>
      </c>
      <c r="E942" s="168" t="s">
        <v>1282</v>
      </c>
      <c r="F942" s="169" t="s">
        <v>1283</v>
      </c>
      <c r="G942" s="170" t="s">
        <v>174</v>
      </c>
      <c r="H942" s="171">
        <v>25.306999999999999</v>
      </c>
      <c r="I942" s="172"/>
      <c r="J942" s="173">
        <f>ROUND(I942*H942,2)</f>
        <v>0</v>
      </c>
      <c r="K942" s="169" t="s">
        <v>142</v>
      </c>
      <c r="L942" s="41"/>
      <c r="M942" s="174" t="s">
        <v>5</v>
      </c>
      <c r="N942" s="175" t="s">
        <v>44</v>
      </c>
      <c r="O942" s="42"/>
      <c r="P942" s="176">
        <f>O942*H942</f>
        <v>0</v>
      </c>
      <c r="Q942" s="176">
        <v>2.2000000000000001E-4</v>
      </c>
      <c r="R942" s="176">
        <f>Q942*H942</f>
        <v>5.5675400000000002E-3</v>
      </c>
      <c r="S942" s="176">
        <v>0</v>
      </c>
      <c r="T942" s="177">
        <f>S942*H942</f>
        <v>0</v>
      </c>
      <c r="AR942" s="24" t="s">
        <v>220</v>
      </c>
      <c r="AT942" s="24" t="s">
        <v>130</v>
      </c>
      <c r="AU942" s="24" t="s">
        <v>85</v>
      </c>
      <c r="AY942" s="24" t="s">
        <v>129</v>
      </c>
      <c r="BE942" s="178">
        <f>IF(N942="základní",J942,0)</f>
        <v>0</v>
      </c>
      <c r="BF942" s="178">
        <f>IF(N942="snížená",J942,0)</f>
        <v>0</v>
      </c>
      <c r="BG942" s="178">
        <f>IF(N942="zákl. přenesená",J942,0)</f>
        <v>0</v>
      </c>
      <c r="BH942" s="178">
        <f>IF(N942="sníž. přenesená",J942,0)</f>
        <v>0</v>
      </c>
      <c r="BI942" s="178">
        <f>IF(N942="nulová",J942,0)</f>
        <v>0</v>
      </c>
      <c r="BJ942" s="24" t="s">
        <v>78</v>
      </c>
      <c r="BK942" s="178">
        <f>ROUND(I942*H942,2)</f>
        <v>0</v>
      </c>
      <c r="BL942" s="24" t="s">
        <v>220</v>
      </c>
      <c r="BM942" s="24" t="s">
        <v>1284</v>
      </c>
    </row>
    <row r="943" spans="2:65" s="1" customFormat="1" ht="81">
      <c r="B943" s="41"/>
      <c r="D943" s="180" t="s">
        <v>144</v>
      </c>
      <c r="F943" s="205" t="s">
        <v>1285</v>
      </c>
      <c r="I943" s="206"/>
      <c r="L943" s="41"/>
      <c r="M943" s="207"/>
      <c r="N943" s="42"/>
      <c r="O943" s="42"/>
      <c r="P943" s="42"/>
      <c r="Q943" s="42"/>
      <c r="R943" s="42"/>
      <c r="S943" s="42"/>
      <c r="T943" s="70"/>
      <c r="AT943" s="24" t="s">
        <v>144</v>
      </c>
      <c r="AU943" s="24" t="s">
        <v>85</v>
      </c>
    </row>
    <row r="944" spans="2:65" s="11" customFormat="1">
      <c r="B944" s="179"/>
      <c r="D944" s="180" t="s">
        <v>135</v>
      </c>
      <c r="E944" s="181" t="s">
        <v>5</v>
      </c>
      <c r="F944" s="182" t="s">
        <v>1172</v>
      </c>
      <c r="H944" s="181" t="s">
        <v>5</v>
      </c>
      <c r="I944" s="183"/>
      <c r="L944" s="179"/>
      <c r="M944" s="184"/>
      <c r="N944" s="185"/>
      <c r="O944" s="185"/>
      <c r="P944" s="185"/>
      <c r="Q944" s="185"/>
      <c r="R944" s="185"/>
      <c r="S944" s="185"/>
      <c r="T944" s="186"/>
      <c r="AT944" s="181" t="s">
        <v>135</v>
      </c>
      <c r="AU944" s="181" t="s">
        <v>85</v>
      </c>
      <c r="AV944" s="11" t="s">
        <v>78</v>
      </c>
      <c r="AW944" s="11" t="s">
        <v>36</v>
      </c>
      <c r="AX944" s="11" t="s">
        <v>73</v>
      </c>
      <c r="AY944" s="181" t="s">
        <v>129</v>
      </c>
    </row>
    <row r="945" spans="2:65" s="12" customFormat="1">
      <c r="B945" s="187"/>
      <c r="D945" s="180" t="s">
        <v>135</v>
      </c>
      <c r="E945" s="188" t="s">
        <v>5</v>
      </c>
      <c r="F945" s="189" t="s">
        <v>1286</v>
      </c>
      <c r="H945" s="190">
        <v>25.306999999999999</v>
      </c>
      <c r="I945" s="191"/>
      <c r="L945" s="187"/>
      <c r="M945" s="192"/>
      <c r="N945" s="193"/>
      <c r="O945" s="193"/>
      <c r="P945" s="193"/>
      <c r="Q945" s="193"/>
      <c r="R945" s="193"/>
      <c r="S945" s="193"/>
      <c r="T945" s="194"/>
      <c r="AT945" s="188" t="s">
        <v>135</v>
      </c>
      <c r="AU945" s="188" t="s">
        <v>85</v>
      </c>
      <c r="AV945" s="12" t="s">
        <v>85</v>
      </c>
      <c r="AW945" s="12" t="s">
        <v>36</v>
      </c>
      <c r="AX945" s="12" t="s">
        <v>73</v>
      </c>
      <c r="AY945" s="188" t="s">
        <v>129</v>
      </c>
    </row>
    <row r="946" spans="2:65" s="13" customFormat="1">
      <c r="B946" s="195"/>
      <c r="D946" s="180" t="s">
        <v>135</v>
      </c>
      <c r="E946" s="196" t="s">
        <v>5</v>
      </c>
      <c r="F946" s="197" t="s">
        <v>137</v>
      </c>
      <c r="H946" s="198">
        <v>25.306999999999999</v>
      </c>
      <c r="I946" s="199"/>
      <c r="L946" s="195"/>
      <c r="M946" s="200"/>
      <c r="N946" s="201"/>
      <c r="O946" s="201"/>
      <c r="P946" s="201"/>
      <c r="Q946" s="201"/>
      <c r="R946" s="201"/>
      <c r="S946" s="201"/>
      <c r="T946" s="202"/>
      <c r="AT946" s="196" t="s">
        <v>135</v>
      </c>
      <c r="AU946" s="196" t="s">
        <v>85</v>
      </c>
      <c r="AV946" s="13" t="s">
        <v>133</v>
      </c>
      <c r="AW946" s="13" t="s">
        <v>36</v>
      </c>
      <c r="AX946" s="13" t="s">
        <v>78</v>
      </c>
      <c r="AY946" s="196" t="s">
        <v>129</v>
      </c>
    </row>
    <row r="947" spans="2:65" s="1" customFormat="1" ht="25.5" customHeight="1">
      <c r="B947" s="166"/>
      <c r="C947" s="167" t="s">
        <v>1287</v>
      </c>
      <c r="D947" s="167" t="s">
        <v>130</v>
      </c>
      <c r="E947" s="168" t="s">
        <v>1288</v>
      </c>
      <c r="F947" s="169" t="s">
        <v>1289</v>
      </c>
      <c r="G947" s="170" t="s">
        <v>174</v>
      </c>
      <c r="H947" s="171">
        <v>2.64</v>
      </c>
      <c r="I947" s="172"/>
      <c r="J947" s="173">
        <f>ROUND(I947*H947,2)</f>
        <v>0</v>
      </c>
      <c r="K947" s="169" t="s">
        <v>142</v>
      </c>
      <c r="L947" s="41"/>
      <c r="M947" s="174" t="s">
        <v>5</v>
      </c>
      <c r="N947" s="175" t="s">
        <v>44</v>
      </c>
      <c r="O947" s="42"/>
      <c r="P947" s="176">
        <f>O947*H947</f>
        <v>0</v>
      </c>
      <c r="Q947" s="176">
        <v>8.0000000000000007E-5</v>
      </c>
      <c r="R947" s="176">
        <f>Q947*H947</f>
        <v>2.1120000000000004E-4</v>
      </c>
      <c r="S947" s="176">
        <v>0</v>
      </c>
      <c r="T947" s="177">
        <f>S947*H947</f>
        <v>0</v>
      </c>
      <c r="AR947" s="24" t="s">
        <v>220</v>
      </c>
      <c r="AT947" s="24" t="s">
        <v>130</v>
      </c>
      <c r="AU947" s="24" t="s">
        <v>85</v>
      </c>
      <c r="AY947" s="24" t="s">
        <v>129</v>
      </c>
      <c r="BE947" s="178">
        <f>IF(N947="základní",J947,0)</f>
        <v>0</v>
      </c>
      <c r="BF947" s="178">
        <f>IF(N947="snížená",J947,0)</f>
        <v>0</v>
      </c>
      <c r="BG947" s="178">
        <f>IF(N947="zákl. přenesená",J947,0)</f>
        <v>0</v>
      </c>
      <c r="BH947" s="178">
        <f>IF(N947="sníž. přenesená",J947,0)</f>
        <v>0</v>
      </c>
      <c r="BI947" s="178">
        <f>IF(N947="nulová",J947,0)</f>
        <v>0</v>
      </c>
      <c r="BJ947" s="24" t="s">
        <v>78</v>
      </c>
      <c r="BK947" s="178">
        <f>ROUND(I947*H947,2)</f>
        <v>0</v>
      </c>
      <c r="BL947" s="24" t="s">
        <v>220</v>
      </c>
      <c r="BM947" s="24" t="s">
        <v>1290</v>
      </c>
    </row>
    <row r="948" spans="2:65" s="11" customFormat="1">
      <c r="B948" s="179"/>
      <c r="D948" s="180" t="s">
        <v>135</v>
      </c>
      <c r="E948" s="181" t="s">
        <v>5</v>
      </c>
      <c r="F948" s="182" t="s">
        <v>1291</v>
      </c>
      <c r="H948" s="181" t="s">
        <v>5</v>
      </c>
      <c r="I948" s="183"/>
      <c r="L948" s="179"/>
      <c r="M948" s="184"/>
      <c r="N948" s="185"/>
      <c r="O948" s="185"/>
      <c r="P948" s="185"/>
      <c r="Q948" s="185"/>
      <c r="R948" s="185"/>
      <c r="S948" s="185"/>
      <c r="T948" s="186"/>
      <c r="AT948" s="181" t="s">
        <v>135</v>
      </c>
      <c r="AU948" s="181" t="s">
        <v>85</v>
      </c>
      <c r="AV948" s="11" t="s">
        <v>78</v>
      </c>
      <c r="AW948" s="11" t="s">
        <v>36</v>
      </c>
      <c r="AX948" s="11" t="s">
        <v>73</v>
      </c>
      <c r="AY948" s="181" t="s">
        <v>129</v>
      </c>
    </row>
    <row r="949" spans="2:65" s="12" customFormat="1">
      <c r="B949" s="187"/>
      <c r="D949" s="180" t="s">
        <v>135</v>
      </c>
      <c r="E949" s="188" t="s">
        <v>5</v>
      </c>
      <c r="F949" s="189" t="s">
        <v>1292</v>
      </c>
      <c r="H949" s="190">
        <v>2.64</v>
      </c>
      <c r="I949" s="191"/>
      <c r="L949" s="187"/>
      <c r="M949" s="192"/>
      <c r="N949" s="193"/>
      <c r="O949" s="193"/>
      <c r="P949" s="193"/>
      <c r="Q949" s="193"/>
      <c r="R949" s="193"/>
      <c r="S949" s="193"/>
      <c r="T949" s="194"/>
      <c r="AT949" s="188" t="s">
        <v>135</v>
      </c>
      <c r="AU949" s="188" t="s">
        <v>85</v>
      </c>
      <c r="AV949" s="12" t="s">
        <v>85</v>
      </c>
      <c r="AW949" s="12" t="s">
        <v>36</v>
      </c>
      <c r="AX949" s="12" t="s">
        <v>73</v>
      </c>
      <c r="AY949" s="188" t="s">
        <v>129</v>
      </c>
    </row>
    <row r="950" spans="2:65" s="13" customFormat="1">
      <c r="B950" s="195"/>
      <c r="D950" s="180" t="s">
        <v>135</v>
      </c>
      <c r="E950" s="196" t="s">
        <v>5</v>
      </c>
      <c r="F950" s="197" t="s">
        <v>137</v>
      </c>
      <c r="H950" s="198">
        <v>2.64</v>
      </c>
      <c r="I950" s="199"/>
      <c r="L950" s="195"/>
      <c r="M950" s="200"/>
      <c r="N950" s="201"/>
      <c r="O950" s="201"/>
      <c r="P950" s="201"/>
      <c r="Q950" s="201"/>
      <c r="R950" s="201"/>
      <c r="S950" s="201"/>
      <c r="T950" s="202"/>
      <c r="AT950" s="196" t="s">
        <v>135</v>
      </c>
      <c r="AU950" s="196" t="s">
        <v>85</v>
      </c>
      <c r="AV950" s="13" t="s">
        <v>133</v>
      </c>
      <c r="AW950" s="13" t="s">
        <v>36</v>
      </c>
      <c r="AX950" s="13" t="s">
        <v>78</v>
      </c>
      <c r="AY950" s="196" t="s">
        <v>129</v>
      </c>
    </row>
    <row r="951" spans="2:65" s="1" customFormat="1" ht="16.5" customHeight="1">
      <c r="B951" s="166"/>
      <c r="C951" s="167" t="s">
        <v>1293</v>
      </c>
      <c r="D951" s="167" t="s">
        <v>130</v>
      </c>
      <c r="E951" s="168" t="s">
        <v>1294</v>
      </c>
      <c r="F951" s="169" t="s">
        <v>1295</v>
      </c>
      <c r="G951" s="170" t="s">
        <v>174</v>
      </c>
      <c r="H951" s="171">
        <v>2.64</v>
      </c>
      <c r="I951" s="172"/>
      <c r="J951" s="173">
        <f>ROUND(I951*H951,2)</f>
        <v>0</v>
      </c>
      <c r="K951" s="169" t="s">
        <v>142</v>
      </c>
      <c r="L951" s="41"/>
      <c r="M951" s="174" t="s">
        <v>5</v>
      </c>
      <c r="N951" s="175" t="s">
        <v>44</v>
      </c>
      <c r="O951" s="42"/>
      <c r="P951" s="176">
        <f>O951*H951</f>
        <v>0</v>
      </c>
      <c r="Q951" s="176">
        <v>0</v>
      </c>
      <c r="R951" s="176">
        <f>Q951*H951</f>
        <v>0</v>
      </c>
      <c r="S951" s="176">
        <v>0</v>
      </c>
      <c r="T951" s="177">
        <f>S951*H951</f>
        <v>0</v>
      </c>
      <c r="AR951" s="24" t="s">
        <v>220</v>
      </c>
      <c r="AT951" s="24" t="s">
        <v>130</v>
      </c>
      <c r="AU951" s="24" t="s">
        <v>85</v>
      </c>
      <c r="AY951" s="24" t="s">
        <v>129</v>
      </c>
      <c r="BE951" s="178">
        <f>IF(N951="základní",J951,0)</f>
        <v>0</v>
      </c>
      <c r="BF951" s="178">
        <f>IF(N951="snížená",J951,0)</f>
        <v>0</v>
      </c>
      <c r="BG951" s="178">
        <f>IF(N951="zákl. přenesená",J951,0)</f>
        <v>0</v>
      </c>
      <c r="BH951" s="178">
        <f>IF(N951="sníž. přenesená",J951,0)</f>
        <v>0</v>
      </c>
      <c r="BI951" s="178">
        <f>IF(N951="nulová",J951,0)</f>
        <v>0</v>
      </c>
      <c r="BJ951" s="24" t="s">
        <v>78</v>
      </c>
      <c r="BK951" s="178">
        <f>ROUND(I951*H951,2)</f>
        <v>0</v>
      </c>
      <c r="BL951" s="24" t="s">
        <v>220</v>
      </c>
      <c r="BM951" s="24" t="s">
        <v>1296</v>
      </c>
    </row>
    <row r="952" spans="2:65" s="11" customFormat="1">
      <c r="B952" s="179"/>
      <c r="D952" s="180" t="s">
        <v>135</v>
      </c>
      <c r="E952" s="181" t="s">
        <v>5</v>
      </c>
      <c r="F952" s="182" t="s">
        <v>1291</v>
      </c>
      <c r="H952" s="181" t="s">
        <v>5</v>
      </c>
      <c r="I952" s="183"/>
      <c r="L952" s="179"/>
      <c r="M952" s="184"/>
      <c r="N952" s="185"/>
      <c r="O952" s="185"/>
      <c r="P952" s="185"/>
      <c r="Q952" s="185"/>
      <c r="R952" s="185"/>
      <c r="S952" s="185"/>
      <c r="T952" s="186"/>
      <c r="AT952" s="181" t="s">
        <v>135</v>
      </c>
      <c r="AU952" s="181" t="s">
        <v>85</v>
      </c>
      <c r="AV952" s="11" t="s">
        <v>78</v>
      </c>
      <c r="AW952" s="11" t="s">
        <v>36</v>
      </c>
      <c r="AX952" s="11" t="s">
        <v>73</v>
      </c>
      <c r="AY952" s="181" t="s">
        <v>129</v>
      </c>
    </row>
    <row r="953" spans="2:65" s="12" customFormat="1">
      <c r="B953" s="187"/>
      <c r="D953" s="180" t="s">
        <v>135</v>
      </c>
      <c r="E953" s="188" t="s">
        <v>5</v>
      </c>
      <c r="F953" s="189" t="s">
        <v>1292</v>
      </c>
      <c r="H953" s="190">
        <v>2.64</v>
      </c>
      <c r="I953" s="191"/>
      <c r="L953" s="187"/>
      <c r="M953" s="192"/>
      <c r="N953" s="193"/>
      <c r="O953" s="193"/>
      <c r="P953" s="193"/>
      <c r="Q953" s="193"/>
      <c r="R953" s="193"/>
      <c r="S953" s="193"/>
      <c r="T953" s="194"/>
      <c r="AT953" s="188" t="s">
        <v>135</v>
      </c>
      <c r="AU953" s="188" t="s">
        <v>85</v>
      </c>
      <c r="AV953" s="12" t="s">
        <v>85</v>
      </c>
      <c r="AW953" s="12" t="s">
        <v>36</v>
      </c>
      <c r="AX953" s="12" t="s">
        <v>73</v>
      </c>
      <c r="AY953" s="188" t="s">
        <v>129</v>
      </c>
    </row>
    <row r="954" spans="2:65" s="13" customFormat="1">
      <c r="B954" s="195"/>
      <c r="D954" s="180" t="s">
        <v>135</v>
      </c>
      <c r="E954" s="196" t="s">
        <v>5</v>
      </c>
      <c r="F954" s="197" t="s">
        <v>137</v>
      </c>
      <c r="H954" s="198">
        <v>2.64</v>
      </c>
      <c r="I954" s="199"/>
      <c r="L954" s="195"/>
      <c r="M954" s="200"/>
      <c r="N954" s="201"/>
      <c r="O954" s="201"/>
      <c r="P954" s="201"/>
      <c r="Q954" s="201"/>
      <c r="R954" s="201"/>
      <c r="S954" s="201"/>
      <c r="T954" s="202"/>
      <c r="AT954" s="196" t="s">
        <v>135</v>
      </c>
      <c r="AU954" s="196" t="s">
        <v>85</v>
      </c>
      <c r="AV954" s="13" t="s">
        <v>133</v>
      </c>
      <c r="AW954" s="13" t="s">
        <v>36</v>
      </c>
      <c r="AX954" s="13" t="s">
        <v>78</v>
      </c>
      <c r="AY954" s="196" t="s">
        <v>129</v>
      </c>
    </row>
    <row r="955" spans="2:65" s="1" customFormat="1" ht="16.5" customHeight="1">
      <c r="B955" s="166"/>
      <c r="C955" s="167" t="s">
        <v>1297</v>
      </c>
      <c r="D955" s="167" t="s">
        <v>130</v>
      </c>
      <c r="E955" s="168" t="s">
        <v>1298</v>
      </c>
      <c r="F955" s="169" t="s">
        <v>1299</v>
      </c>
      <c r="G955" s="170" t="s">
        <v>174</v>
      </c>
      <c r="H955" s="171">
        <v>2.64</v>
      </c>
      <c r="I955" s="172"/>
      <c r="J955" s="173">
        <f>ROUND(I955*H955,2)</f>
        <v>0</v>
      </c>
      <c r="K955" s="169" t="s">
        <v>142</v>
      </c>
      <c r="L955" s="41"/>
      <c r="M955" s="174" t="s">
        <v>5</v>
      </c>
      <c r="N955" s="175" t="s">
        <v>44</v>
      </c>
      <c r="O955" s="42"/>
      <c r="P955" s="176">
        <f>O955*H955</f>
        <v>0</v>
      </c>
      <c r="Q955" s="176">
        <v>1.2999999999999999E-4</v>
      </c>
      <c r="R955" s="176">
        <f>Q955*H955</f>
        <v>3.4319999999999999E-4</v>
      </c>
      <c r="S955" s="176">
        <v>0</v>
      </c>
      <c r="T955" s="177">
        <f>S955*H955</f>
        <v>0</v>
      </c>
      <c r="AR955" s="24" t="s">
        <v>220</v>
      </c>
      <c r="AT955" s="24" t="s">
        <v>130</v>
      </c>
      <c r="AU955" s="24" t="s">
        <v>85</v>
      </c>
      <c r="AY955" s="24" t="s">
        <v>129</v>
      </c>
      <c r="BE955" s="178">
        <f>IF(N955="základní",J955,0)</f>
        <v>0</v>
      </c>
      <c r="BF955" s="178">
        <f>IF(N955="snížená",J955,0)</f>
        <v>0</v>
      </c>
      <c r="BG955" s="178">
        <f>IF(N955="zákl. přenesená",J955,0)</f>
        <v>0</v>
      </c>
      <c r="BH955" s="178">
        <f>IF(N955="sníž. přenesená",J955,0)</f>
        <v>0</v>
      </c>
      <c r="BI955" s="178">
        <f>IF(N955="nulová",J955,0)</f>
        <v>0</v>
      </c>
      <c r="BJ955" s="24" t="s">
        <v>78</v>
      </c>
      <c r="BK955" s="178">
        <f>ROUND(I955*H955,2)</f>
        <v>0</v>
      </c>
      <c r="BL955" s="24" t="s">
        <v>220</v>
      </c>
      <c r="BM955" s="24" t="s">
        <v>1300</v>
      </c>
    </row>
    <row r="956" spans="2:65" s="11" customFormat="1">
      <c r="B956" s="179"/>
      <c r="D956" s="180" t="s">
        <v>135</v>
      </c>
      <c r="E956" s="181" t="s">
        <v>5</v>
      </c>
      <c r="F956" s="182" t="s">
        <v>1291</v>
      </c>
      <c r="H956" s="181" t="s">
        <v>5</v>
      </c>
      <c r="I956" s="183"/>
      <c r="L956" s="179"/>
      <c r="M956" s="184"/>
      <c r="N956" s="185"/>
      <c r="O956" s="185"/>
      <c r="P956" s="185"/>
      <c r="Q956" s="185"/>
      <c r="R956" s="185"/>
      <c r="S956" s="185"/>
      <c r="T956" s="186"/>
      <c r="AT956" s="181" t="s">
        <v>135</v>
      </c>
      <c r="AU956" s="181" t="s">
        <v>85</v>
      </c>
      <c r="AV956" s="11" t="s">
        <v>78</v>
      </c>
      <c r="AW956" s="11" t="s">
        <v>36</v>
      </c>
      <c r="AX956" s="11" t="s">
        <v>73</v>
      </c>
      <c r="AY956" s="181" t="s">
        <v>129</v>
      </c>
    </row>
    <row r="957" spans="2:65" s="12" customFormat="1">
      <c r="B957" s="187"/>
      <c r="D957" s="180" t="s">
        <v>135</v>
      </c>
      <c r="E957" s="188" t="s">
        <v>5</v>
      </c>
      <c r="F957" s="189" t="s">
        <v>1292</v>
      </c>
      <c r="H957" s="190">
        <v>2.64</v>
      </c>
      <c r="I957" s="191"/>
      <c r="L957" s="187"/>
      <c r="M957" s="192"/>
      <c r="N957" s="193"/>
      <c r="O957" s="193"/>
      <c r="P957" s="193"/>
      <c r="Q957" s="193"/>
      <c r="R957" s="193"/>
      <c r="S957" s="193"/>
      <c r="T957" s="194"/>
      <c r="AT957" s="188" t="s">
        <v>135</v>
      </c>
      <c r="AU957" s="188" t="s">
        <v>85</v>
      </c>
      <c r="AV957" s="12" t="s">
        <v>85</v>
      </c>
      <c r="AW957" s="12" t="s">
        <v>36</v>
      </c>
      <c r="AX957" s="12" t="s">
        <v>73</v>
      </c>
      <c r="AY957" s="188" t="s">
        <v>129</v>
      </c>
    </row>
    <row r="958" spans="2:65" s="13" customFormat="1">
      <c r="B958" s="195"/>
      <c r="D958" s="180" t="s">
        <v>135</v>
      </c>
      <c r="E958" s="196" t="s">
        <v>5</v>
      </c>
      <c r="F958" s="197" t="s">
        <v>137</v>
      </c>
      <c r="H958" s="198">
        <v>2.64</v>
      </c>
      <c r="I958" s="199"/>
      <c r="L958" s="195"/>
      <c r="M958" s="200"/>
      <c r="N958" s="201"/>
      <c r="O958" s="201"/>
      <c r="P958" s="201"/>
      <c r="Q958" s="201"/>
      <c r="R958" s="201"/>
      <c r="S958" s="201"/>
      <c r="T958" s="202"/>
      <c r="AT958" s="196" t="s">
        <v>135</v>
      </c>
      <c r="AU958" s="196" t="s">
        <v>85</v>
      </c>
      <c r="AV958" s="13" t="s">
        <v>133</v>
      </c>
      <c r="AW958" s="13" t="s">
        <v>36</v>
      </c>
      <c r="AX958" s="13" t="s">
        <v>78</v>
      </c>
      <c r="AY958" s="196" t="s">
        <v>129</v>
      </c>
    </row>
    <row r="959" spans="2:65" s="1" customFormat="1" ht="16.5" customHeight="1">
      <c r="B959" s="166"/>
      <c r="C959" s="167" t="s">
        <v>1301</v>
      </c>
      <c r="D959" s="167" t="s">
        <v>130</v>
      </c>
      <c r="E959" s="168" t="s">
        <v>1302</v>
      </c>
      <c r="F959" s="169" t="s">
        <v>1303</v>
      </c>
      <c r="G959" s="170" t="s">
        <v>174</v>
      </c>
      <c r="H959" s="171">
        <v>5.28</v>
      </c>
      <c r="I959" s="172"/>
      <c r="J959" s="173">
        <f>ROUND(I959*H959,2)</f>
        <v>0</v>
      </c>
      <c r="K959" s="169" t="s">
        <v>142</v>
      </c>
      <c r="L959" s="41"/>
      <c r="M959" s="174" t="s">
        <v>5</v>
      </c>
      <c r="N959" s="175" t="s">
        <v>44</v>
      </c>
      <c r="O959" s="42"/>
      <c r="P959" s="176">
        <f>O959*H959</f>
        <v>0</v>
      </c>
      <c r="Q959" s="176">
        <v>2.3000000000000001E-4</v>
      </c>
      <c r="R959" s="176">
        <f>Q959*H959</f>
        <v>1.2144E-3</v>
      </c>
      <c r="S959" s="176">
        <v>0</v>
      </c>
      <c r="T959" s="177">
        <f>S959*H959</f>
        <v>0</v>
      </c>
      <c r="AR959" s="24" t="s">
        <v>220</v>
      </c>
      <c r="AT959" s="24" t="s">
        <v>130</v>
      </c>
      <c r="AU959" s="24" t="s">
        <v>85</v>
      </c>
      <c r="AY959" s="24" t="s">
        <v>129</v>
      </c>
      <c r="BE959" s="178">
        <f>IF(N959="základní",J959,0)</f>
        <v>0</v>
      </c>
      <c r="BF959" s="178">
        <f>IF(N959="snížená",J959,0)</f>
        <v>0</v>
      </c>
      <c r="BG959" s="178">
        <f>IF(N959="zákl. přenesená",J959,0)</f>
        <v>0</v>
      </c>
      <c r="BH959" s="178">
        <f>IF(N959="sníž. přenesená",J959,0)</f>
        <v>0</v>
      </c>
      <c r="BI959" s="178">
        <f>IF(N959="nulová",J959,0)</f>
        <v>0</v>
      </c>
      <c r="BJ959" s="24" t="s">
        <v>78</v>
      </c>
      <c r="BK959" s="178">
        <f>ROUND(I959*H959,2)</f>
        <v>0</v>
      </c>
      <c r="BL959" s="24" t="s">
        <v>220</v>
      </c>
      <c r="BM959" s="24" t="s">
        <v>1304</v>
      </c>
    </row>
    <row r="960" spans="2:65" s="11" customFormat="1">
      <c r="B960" s="179"/>
      <c r="D960" s="180" t="s">
        <v>135</v>
      </c>
      <c r="E960" s="181" t="s">
        <v>5</v>
      </c>
      <c r="F960" s="182" t="s">
        <v>1291</v>
      </c>
      <c r="H960" s="181" t="s">
        <v>5</v>
      </c>
      <c r="I960" s="183"/>
      <c r="L960" s="179"/>
      <c r="M960" s="184"/>
      <c r="N960" s="185"/>
      <c r="O960" s="185"/>
      <c r="P960" s="185"/>
      <c r="Q960" s="185"/>
      <c r="R960" s="185"/>
      <c r="S960" s="185"/>
      <c r="T960" s="186"/>
      <c r="AT960" s="181" t="s">
        <v>135</v>
      </c>
      <c r="AU960" s="181" t="s">
        <v>85</v>
      </c>
      <c r="AV960" s="11" t="s">
        <v>78</v>
      </c>
      <c r="AW960" s="11" t="s">
        <v>36</v>
      </c>
      <c r="AX960" s="11" t="s">
        <v>73</v>
      </c>
      <c r="AY960" s="181" t="s">
        <v>129</v>
      </c>
    </row>
    <row r="961" spans="2:65" s="12" customFormat="1">
      <c r="B961" s="187"/>
      <c r="D961" s="180" t="s">
        <v>135</v>
      </c>
      <c r="E961" s="188" t="s">
        <v>5</v>
      </c>
      <c r="F961" s="189" t="s">
        <v>1305</v>
      </c>
      <c r="H961" s="190">
        <v>5.28</v>
      </c>
      <c r="I961" s="191"/>
      <c r="L961" s="187"/>
      <c r="M961" s="192"/>
      <c r="N961" s="193"/>
      <c r="O961" s="193"/>
      <c r="P961" s="193"/>
      <c r="Q961" s="193"/>
      <c r="R961" s="193"/>
      <c r="S961" s="193"/>
      <c r="T961" s="194"/>
      <c r="AT961" s="188" t="s">
        <v>135</v>
      </c>
      <c r="AU961" s="188" t="s">
        <v>85</v>
      </c>
      <c r="AV961" s="12" t="s">
        <v>85</v>
      </c>
      <c r="AW961" s="12" t="s">
        <v>36</v>
      </c>
      <c r="AX961" s="12" t="s">
        <v>73</v>
      </c>
      <c r="AY961" s="188" t="s">
        <v>129</v>
      </c>
    </row>
    <row r="962" spans="2:65" s="13" customFormat="1">
      <c r="B962" s="195"/>
      <c r="D962" s="180" t="s">
        <v>135</v>
      </c>
      <c r="E962" s="196" t="s">
        <v>5</v>
      </c>
      <c r="F962" s="197" t="s">
        <v>137</v>
      </c>
      <c r="H962" s="198">
        <v>5.28</v>
      </c>
      <c r="I962" s="199"/>
      <c r="L962" s="195"/>
      <c r="M962" s="200"/>
      <c r="N962" s="201"/>
      <c r="O962" s="201"/>
      <c r="P962" s="201"/>
      <c r="Q962" s="201"/>
      <c r="R962" s="201"/>
      <c r="S962" s="201"/>
      <c r="T962" s="202"/>
      <c r="AT962" s="196" t="s">
        <v>135</v>
      </c>
      <c r="AU962" s="196" t="s">
        <v>85</v>
      </c>
      <c r="AV962" s="13" t="s">
        <v>133</v>
      </c>
      <c r="AW962" s="13" t="s">
        <v>36</v>
      </c>
      <c r="AX962" s="13" t="s">
        <v>78</v>
      </c>
      <c r="AY962" s="196" t="s">
        <v>129</v>
      </c>
    </row>
    <row r="963" spans="2:65" s="1" customFormat="1" ht="25.5" customHeight="1">
      <c r="B963" s="166"/>
      <c r="C963" s="167" t="s">
        <v>1306</v>
      </c>
      <c r="D963" s="167" t="s">
        <v>130</v>
      </c>
      <c r="E963" s="168" t="s">
        <v>1307</v>
      </c>
      <c r="F963" s="169" t="s">
        <v>1308</v>
      </c>
      <c r="G963" s="170" t="s">
        <v>174</v>
      </c>
      <c r="H963" s="171">
        <v>34.101999999999997</v>
      </c>
      <c r="I963" s="172"/>
      <c r="J963" s="173">
        <f>ROUND(I963*H963,2)</f>
        <v>0</v>
      </c>
      <c r="K963" s="169" t="s">
        <v>142</v>
      </c>
      <c r="L963" s="41"/>
      <c r="M963" s="174" t="s">
        <v>5</v>
      </c>
      <c r="N963" s="175" t="s">
        <v>44</v>
      </c>
      <c r="O963" s="42"/>
      <c r="P963" s="176">
        <f>O963*H963</f>
        <v>0</v>
      </c>
      <c r="Q963" s="176">
        <v>1.3999999999999999E-4</v>
      </c>
      <c r="R963" s="176">
        <f>Q963*H963</f>
        <v>4.7742799999999988E-3</v>
      </c>
      <c r="S963" s="176">
        <v>0</v>
      </c>
      <c r="T963" s="177">
        <f>S963*H963</f>
        <v>0</v>
      </c>
      <c r="AR963" s="24" t="s">
        <v>220</v>
      </c>
      <c r="AT963" s="24" t="s">
        <v>130</v>
      </c>
      <c r="AU963" s="24" t="s">
        <v>85</v>
      </c>
      <c r="AY963" s="24" t="s">
        <v>129</v>
      </c>
      <c r="BE963" s="178">
        <f>IF(N963="základní",J963,0)</f>
        <v>0</v>
      </c>
      <c r="BF963" s="178">
        <f>IF(N963="snížená",J963,0)</f>
        <v>0</v>
      </c>
      <c r="BG963" s="178">
        <f>IF(N963="zákl. přenesená",J963,0)</f>
        <v>0</v>
      </c>
      <c r="BH963" s="178">
        <f>IF(N963="sníž. přenesená",J963,0)</f>
        <v>0</v>
      </c>
      <c r="BI963" s="178">
        <f>IF(N963="nulová",J963,0)</f>
        <v>0</v>
      </c>
      <c r="BJ963" s="24" t="s">
        <v>78</v>
      </c>
      <c r="BK963" s="178">
        <f>ROUND(I963*H963,2)</f>
        <v>0</v>
      </c>
      <c r="BL963" s="24" t="s">
        <v>220</v>
      </c>
      <c r="BM963" s="24" t="s">
        <v>1309</v>
      </c>
    </row>
    <row r="964" spans="2:65" s="12" customFormat="1">
      <c r="B964" s="187"/>
      <c r="D964" s="180" t="s">
        <v>135</v>
      </c>
      <c r="E964" s="188" t="s">
        <v>5</v>
      </c>
      <c r="F964" s="189" t="s">
        <v>188</v>
      </c>
      <c r="H964" s="190">
        <v>34.101999999999997</v>
      </c>
      <c r="I964" s="191"/>
      <c r="L964" s="187"/>
      <c r="M964" s="192"/>
      <c r="N964" s="193"/>
      <c r="O964" s="193"/>
      <c r="P964" s="193"/>
      <c r="Q964" s="193"/>
      <c r="R964" s="193"/>
      <c r="S964" s="193"/>
      <c r="T964" s="194"/>
      <c r="AT964" s="188" t="s">
        <v>135</v>
      </c>
      <c r="AU964" s="188" t="s">
        <v>85</v>
      </c>
      <c r="AV964" s="12" t="s">
        <v>85</v>
      </c>
      <c r="AW964" s="12" t="s">
        <v>36</v>
      </c>
      <c r="AX964" s="12" t="s">
        <v>73</v>
      </c>
      <c r="AY964" s="188" t="s">
        <v>129</v>
      </c>
    </row>
    <row r="965" spans="2:65" s="13" customFormat="1">
      <c r="B965" s="195"/>
      <c r="D965" s="180" t="s">
        <v>135</v>
      </c>
      <c r="E965" s="196" t="s">
        <v>5</v>
      </c>
      <c r="F965" s="197" t="s">
        <v>137</v>
      </c>
      <c r="H965" s="198">
        <v>34.101999999999997</v>
      </c>
      <c r="I965" s="199"/>
      <c r="L965" s="195"/>
      <c r="M965" s="200"/>
      <c r="N965" s="201"/>
      <c r="O965" s="201"/>
      <c r="P965" s="201"/>
      <c r="Q965" s="201"/>
      <c r="R965" s="201"/>
      <c r="S965" s="201"/>
      <c r="T965" s="202"/>
      <c r="AT965" s="196" t="s">
        <v>135</v>
      </c>
      <c r="AU965" s="196" t="s">
        <v>85</v>
      </c>
      <c r="AV965" s="13" t="s">
        <v>133</v>
      </c>
      <c r="AW965" s="13" t="s">
        <v>36</v>
      </c>
      <c r="AX965" s="13" t="s">
        <v>78</v>
      </c>
      <c r="AY965" s="196" t="s">
        <v>129</v>
      </c>
    </row>
    <row r="966" spans="2:65" s="1" customFormat="1" ht="25.5" customHeight="1">
      <c r="B966" s="166"/>
      <c r="C966" s="167" t="s">
        <v>1310</v>
      </c>
      <c r="D966" s="167" t="s">
        <v>130</v>
      </c>
      <c r="E966" s="168" t="s">
        <v>1311</v>
      </c>
      <c r="F966" s="169" t="s">
        <v>1312</v>
      </c>
      <c r="G966" s="170" t="s">
        <v>174</v>
      </c>
      <c r="H966" s="171">
        <v>34.101999999999997</v>
      </c>
      <c r="I966" s="172"/>
      <c r="J966" s="173">
        <f>ROUND(I966*H966,2)</f>
        <v>0</v>
      </c>
      <c r="K966" s="169" t="s">
        <v>142</v>
      </c>
      <c r="L966" s="41"/>
      <c r="M966" s="174" t="s">
        <v>5</v>
      </c>
      <c r="N966" s="175" t="s">
        <v>44</v>
      </c>
      <c r="O966" s="42"/>
      <c r="P966" s="176">
        <f>O966*H966</f>
        <v>0</v>
      </c>
      <c r="Q966" s="176">
        <v>7.2000000000000005E-4</v>
      </c>
      <c r="R966" s="176">
        <f>Q966*H966</f>
        <v>2.4553439999999999E-2</v>
      </c>
      <c r="S966" s="176">
        <v>0</v>
      </c>
      <c r="T966" s="177">
        <f>S966*H966</f>
        <v>0</v>
      </c>
      <c r="AR966" s="24" t="s">
        <v>220</v>
      </c>
      <c r="AT966" s="24" t="s">
        <v>130</v>
      </c>
      <c r="AU966" s="24" t="s">
        <v>85</v>
      </c>
      <c r="AY966" s="24" t="s">
        <v>129</v>
      </c>
      <c r="BE966" s="178">
        <f>IF(N966="základní",J966,0)</f>
        <v>0</v>
      </c>
      <c r="BF966" s="178">
        <f>IF(N966="snížená",J966,0)</f>
        <v>0</v>
      </c>
      <c r="BG966" s="178">
        <f>IF(N966="zákl. přenesená",J966,0)</f>
        <v>0</v>
      </c>
      <c r="BH966" s="178">
        <f>IF(N966="sníž. přenesená",J966,0)</f>
        <v>0</v>
      </c>
      <c r="BI966" s="178">
        <f>IF(N966="nulová",J966,0)</f>
        <v>0</v>
      </c>
      <c r="BJ966" s="24" t="s">
        <v>78</v>
      </c>
      <c r="BK966" s="178">
        <f>ROUND(I966*H966,2)</f>
        <v>0</v>
      </c>
      <c r="BL966" s="24" t="s">
        <v>220</v>
      </c>
      <c r="BM966" s="24" t="s">
        <v>1313</v>
      </c>
    </row>
    <row r="967" spans="2:65" s="10" customFormat="1" ht="29.85" customHeight="1">
      <c r="B967" s="155"/>
      <c r="D967" s="156" t="s">
        <v>72</v>
      </c>
      <c r="E967" s="203" t="s">
        <v>1314</v>
      </c>
      <c r="F967" s="203" t="s">
        <v>1315</v>
      </c>
      <c r="I967" s="158"/>
      <c r="J967" s="204">
        <f>BK967</f>
        <v>0</v>
      </c>
      <c r="L967" s="155"/>
      <c r="M967" s="160"/>
      <c r="N967" s="161"/>
      <c r="O967" s="161"/>
      <c r="P967" s="162">
        <f>SUM(P968:P973)</f>
        <v>0</v>
      </c>
      <c r="Q967" s="161"/>
      <c r="R967" s="162">
        <f>SUM(R968:R973)</f>
        <v>5.7349600000000001E-2</v>
      </c>
      <c r="S967" s="161"/>
      <c r="T967" s="163">
        <f>SUM(T968:T973)</f>
        <v>0</v>
      </c>
      <c r="AR967" s="156" t="s">
        <v>85</v>
      </c>
      <c r="AT967" s="164" t="s">
        <v>72</v>
      </c>
      <c r="AU967" s="164" t="s">
        <v>78</v>
      </c>
      <c r="AY967" s="156" t="s">
        <v>129</v>
      </c>
      <c r="BK967" s="165">
        <f>SUM(BK968:BK973)</f>
        <v>0</v>
      </c>
    </row>
    <row r="968" spans="2:65" s="1" customFormat="1" ht="16.5" customHeight="1">
      <c r="B968" s="166"/>
      <c r="C968" s="167" t="s">
        <v>1316</v>
      </c>
      <c r="D968" s="167" t="s">
        <v>130</v>
      </c>
      <c r="E968" s="168" t="s">
        <v>1317</v>
      </c>
      <c r="F968" s="169" t="s">
        <v>1318</v>
      </c>
      <c r="G968" s="170" t="s">
        <v>174</v>
      </c>
      <c r="H968" s="171">
        <v>117.04</v>
      </c>
      <c r="I968" s="172"/>
      <c r="J968" s="173">
        <f>ROUND(I968*H968,2)</f>
        <v>0</v>
      </c>
      <c r="K968" s="169" t="s">
        <v>142</v>
      </c>
      <c r="L968" s="41"/>
      <c r="M968" s="174" t="s">
        <v>5</v>
      </c>
      <c r="N968" s="175" t="s">
        <v>44</v>
      </c>
      <c r="O968" s="42"/>
      <c r="P968" s="176">
        <f>O968*H968</f>
        <v>0</v>
      </c>
      <c r="Q968" s="176">
        <v>0</v>
      </c>
      <c r="R968" s="176">
        <f>Q968*H968</f>
        <v>0</v>
      </c>
      <c r="S968" s="176">
        <v>0</v>
      </c>
      <c r="T968" s="177">
        <f>S968*H968</f>
        <v>0</v>
      </c>
      <c r="AR968" s="24" t="s">
        <v>220</v>
      </c>
      <c r="AT968" s="24" t="s">
        <v>130</v>
      </c>
      <c r="AU968" s="24" t="s">
        <v>85</v>
      </c>
      <c r="AY968" s="24" t="s">
        <v>129</v>
      </c>
      <c r="BE968" s="178">
        <f>IF(N968="základní",J968,0)</f>
        <v>0</v>
      </c>
      <c r="BF968" s="178">
        <f>IF(N968="snížená",J968,0)</f>
        <v>0</v>
      </c>
      <c r="BG968" s="178">
        <f>IF(N968="zákl. přenesená",J968,0)</f>
        <v>0</v>
      </c>
      <c r="BH968" s="178">
        <f>IF(N968="sníž. přenesená",J968,0)</f>
        <v>0</v>
      </c>
      <c r="BI968" s="178">
        <f>IF(N968="nulová",J968,0)</f>
        <v>0</v>
      </c>
      <c r="BJ968" s="24" t="s">
        <v>78</v>
      </c>
      <c r="BK968" s="178">
        <f>ROUND(I968*H968,2)</f>
        <v>0</v>
      </c>
      <c r="BL968" s="24" t="s">
        <v>220</v>
      </c>
      <c r="BM968" s="24" t="s">
        <v>1319</v>
      </c>
    </row>
    <row r="969" spans="2:65" s="11" customFormat="1">
      <c r="B969" s="179"/>
      <c r="D969" s="180" t="s">
        <v>135</v>
      </c>
      <c r="E969" s="181" t="s">
        <v>5</v>
      </c>
      <c r="F969" s="182" t="s">
        <v>177</v>
      </c>
      <c r="H969" s="181" t="s">
        <v>5</v>
      </c>
      <c r="I969" s="183"/>
      <c r="L969" s="179"/>
      <c r="M969" s="184"/>
      <c r="N969" s="185"/>
      <c r="O969" s="185"/>
      <c r="P969" s="185"/>
      <c r="Q969" s="185"/>
      <c r="R969" s="185"/>
      <c r="S969" s="185"/>
      <c r="T969" s="186"/>
      <c r="AT969" s="181" t="s">
        <v>135</v>
      </c>
      <c r="AU969" s="181" t="s">
        <v>85</v>
      </c>
      <c r="AV969" s="11" t="s">
        <v>78</v>
      </c>
      <c r="AW969" s="11" t="s">
        <v>36</v>
      </c>
      <c r="AX969" s="11" t="s">
        <v>73</v>
      </c>
      <c r="AY969" s="181" t="s">
        <v>129</v>
      </c>
    </row>
    <row r="970" spans="2:65" s="12" customFormat="1">
      <c r="B970" s="187"/>
      <c r="D970" s="180" t="s">
        <v>135</v>
      </c>
      <c r="E970" s="188" t="s">
        <v>5</v>
      </c>
      <c r="F970" s="189" t="s">
        <v>1320</v>
      </c>
      <c r="H970" s="190">
        <v>117.04</v>
      </c>
      <c r="I970" s="191"/>
      <c r="L970" s="187"/>
      <c r="M970" s="192"/>
      <c r="N970" s="193"/>
      <c r="O970" s="193"/>
      <c r="P970" s="193"/>
      <c r="Q970" s="193"/>
      <c r="R970" s="193"/>
      <c r="S970" s="193"/>
      <c r="T970" s="194"/>
      <c r="AT970" s="188" t="s">
        <v>135</v>
      </c>
      <c r="AU970" s="188" t="s">
        <v>85</v>
      </c>
      <c r="AV970" s="12" t="s">
        <v>85</v>
      </c>
      <c r="AW970" s="12" t="s">
        <v>36</v>
      </c>
      <c r="AX970" s="12" t="s">
        <v>73</v>
      </c>
      <c r="AY970" s="188" t="s">
        <v>129</v>
      </c>
    </row>
    <row r="971" spans="2:65" s="13" customFormat="1">
      <c r="B971" s="195"/>
      <c r="D971" s="180" t="s">
        <v>135</v>
      </c>
      <c r="E971" s="196" t="s">
        <v>5</v>
      </c>
      <c r="F971" s="197" t="s">
        <v>137</v>
      </c>
      <c r="H971" s="198">
        <v>117.04</v>
      </c>
      <c r="I971" s="199"/>
      <c r="L971" s="195"/>
      <c r="M971" s="200"/>
      <c r="N971" s="201"/>
      <c r="O971" s="201"/>
      <c r="P971" s="201"/>
      <c r="Q971" s="201"/>
      <c r="R971" s="201"/>
      <c r="S971" s="201"/>
      <c r="T971" s="202"/>
      <c r="AT971" s="196" t="s">
        <v>135</v>
      </c>
      <c r="AU971" s="196" t="s">
        <v>85</v>
      </c>
      <c r="AV971" s="13" t="s">
        <v>133</v>
      </c>
      <c r="AW971" s="13" t="s">
        <v>36</v>
      </c>
      <c r="AX971" s="13" t="s">
        <v>78</v>
      </c>
      <c r="AY971" s="196" t="s">
        <v>129</v>
      </c>
    </row>
    <row r="972" spans="2:65" s="1" customFormat="1" ht="16.5" customHeight="1">
      <c r="B972" s="166"/>
      <c r="C972" s="167" t="s">
        <v>1321</v>
      </c>
      <c r="D972" s="167" t="s">
        <v>130</v>
      </c>
      <c r="E972" s="168" t="s">
        <v>1322</v>
      </c>
      <c r="F972" s="169" t="s">
        <v>1323</v>
      </c>
      <c r="G972" s="170" t="s">
        <v>174</v>
      </c>
      <c r="H972" s="171">
        <v>117.04</v>
      </c>
      <c r="I972" s="172"/>
      <c r="J972" s="173">
        <f>ROUND(I972*H972,2)</f>
        <v>0</v>
      </c>
      <c r="K972" s="169" t="s">
        <v>142</v>
      </c>
      <c r="L972" s="41"/>
      <c r="M972" s="174" t="s">
        <v>5</v>
      </c>
      <c r="N972" s="175" t="s">
        <v>44</v>
      </c>
      <c r="O972" s="42"/>
      <c r="P972" s="176">
        <f>O972*H972</f>
        <v>0</v>
      </c>
      <c r="Q972" s="176">
        <v>2.0000000000000001E-4</v>
      </c>
      <c r="R972" s="176">
        <f>Q972*H972</f>
        <v>2.3408000000000002E-2</v>
      </c>
      <c r="S972" s="176">
        <v>0</v>
      </c>
      <c r="T972" s="177">
        <f>S972*H972</f>
        <v>0</v>
      </c>
      <c r="AR972" s="24" t="s">
        <v>220</v>
      </c>
      <c r="AT972" s="24" t="s">
        <v>130</v>
      </c>
      <c r="AU972" s="24" t="s">
        <v>85</v>
      </c>
      <c r="AY972" s="24" t="s">
        <v>129</v>
      </c>
      <c r="BE972" s="178">
        <f>IF(N972="základní",J972,0)</f>
        <v>0</v>
      </c>
      <c r="BF972" s="178">
        <f>IF(N972="snížená",J972,0)</f>
        <v>0</v>
      </c>
      <c r="BG972" s="178">
        <f>IF(N972="zákl. přenesená",J972,0)</f>
        <v>0</v>
      </c>
      <c r="BH972" s="178">
        <f>IF(N972="sníž. přenesená",J972,0)</f>
        <v>0</v>
      </c>
      <c r="BI972" s="178">
        <f>IF(N972="nulová",J972,0)</f>
        <v>0</v>
      </c>
      <c r="BJ972" s="24" t="s">
        <v>78</v>
      </c>
      <c r="BK972" s="178">
        <f>ROUND(I972*H972,2)</f>
        <v>0</v>
      </c>
      <c r="BL972" s="24" t="s">
        <v>220</v>
      </c>
      <c r="BM972" s="24" t="s">
        <v>1324</v>
      </c>
    </row>
    <row r="973" spans="2:65" s="1" customFormat="1" ht="25.5" customHeight="1">
      <c r="B973" s="166"/>
      <c r="C973" s="167" t="s">
        <v>1325</v>
      </c>
      <c r="D973" s="167" t="s">
        <v>130</v>
      </c>
      <c r="E973" s="168" t="s">
        <v>1326</v>
      </c>
      <c r="F973" s="169" t="s">
        <v>1327</v>
      </c>
      <c r="G973" s="170" t="s">
        <v>174</v>
      </c>
      <c r="H973" s="171">
        <v>117.04</v>
      </c>
      <c r="I973" s="172"/>
      <c r="J973" s="173">
        <f>ROUND(I973*H973,2)</f>
        <v>0</v>
      </c>
      <c r="K973" s="169" t="s">
        <v>142</v>
      </c>
      <c r="L973" s="41"/>
      <c r="M973" s="174" t="s">
        <v>5</v>
      </c>
      <c r="N973" s="175" t="s">
        <v>44</v>
      </c>
      <c r="O973" s="42"/>
      <c r="P973" s="176">
        <f>O973*H973</f>
        <v>0</v>
      </c>
      <c r="Q973" s="176">
        <v>2.9E-4</v>
      </c>
      <c r="R973" s="176">
        <f>Q973*H973</f>
        <v>3.3941600000000002E-2</v>
      </c>
      <c r="S973" s="176">
        <v>0</v>
      </c>
      <c r="T973" s="177">
        <f>S973*H973</f>
        <v>0</v>
      </c>
      <c r="AR973" s="24" t="s">
        <v>220</v>
      </c>
      <c r="AT973" s="24" t="s">
        <v>130</v>
      </c>
      <c r="AU973" s="24" t="s">
        <v>85</v>
      </c>
      <c r="AY973" s="24" t="s">
        <v>129</v>
      </c>
      <c r="BE973" s="178">
        <f>IF(N973="základní",J973,0)</f>
        <v>0</v>
      </c>
      <c r="BF973" s="178">
        <f>IF(N973="snížená",J973,0)</f>
        <v>0</v>
      </c>
      <c r="BG973" s="178">
        <f>IF(N973="zákl. přenesená",J973,0)</f>
        <v>0</v>
      </c>
      <c r="BH973" s="178">
        <f>IF(N973="sníž. přenesená",J973,0)</f>
        <v>0</v>
      </c>
      <c r="BI973" s="178">
        <f>IF(N973="nulová",J973,0)</f>
        <v>0</v>
      </c>
      <c r="BJ973" s="24" t="s">
        <v>78</v>
      </c>
      <c r="BK973" s="178">
        <f>ROUND(I973*H973,2)</f>
        <v>0</v>
      </c>
      <c r="BL973" s="24" t="s">
        <v>220</v>
      </c>
      <c r="BM973" s="24" t="s">
        <v>1328</v>
      </c>
    </row>
    <row r="974" spans="2:65" s="10" customFormat="1" ht="37.35" customHeight="1">
      <c r="B974" s="155"/>
      <c r="D974" s="156" t="s">
        <v>72</v>
      </c>
      <c r="E974" s="157" t="s">
        <v>1329</v>
      </c>
      <c r="F974" s="157" t="s">
        <v>1330</v>
      </c>
      <c r="I974" s="158"/>
      <c r="J974" s="159">
        <f>BK974</f>
        <v>0</v>
      </c>
      <c r="L974" s="155"/>
      <c r="M974" s="160"/>
      <c r="N974" s="161"/>
      <c r="O974" s="161"/>
      <c r="P974" s="162">
        <f>P975+P977</f>
        <v>0</v>
      </c>
      <c r="Q974" s="161"/>
      <c r="R974" s="162">
        <f>R975+R977</f>
        <v>0</v>
      </c>
      <c r="S974" s="161"/>
      <c r="T974" s="163">
        <f>T975+T977</f>
        <v>0</v>
      </c>
      <c r="AR974" s="156" t="s">
        <v>159</v>
      </c>
      <c r="AT974" s="164" t="s">
        <v>72</v>
      </c>
      <c r="AU974" s="164" t="s">
        <v>73</v>
      </c>
      <c r="AY974" s="156" t="s">
        <v>129</v>
      </c>
      <c r="BK974" s="165">
        <f>BK975+BK977</f>
        <v>0</v>
      </c>
    </row>
    <row r="975" spans="2:65" s="10" customFormat="1" ht="19.899999999999999" customHeight="1">
      <c r="B975" s="155"/>
      <c r="D975" s="156" t="s">
        <v>72</v>
      </c>
      <c r="E975" s="203" t="s">
        <v>1331</v>
      </c>
      <c r="F975" s="203" t="s">
        <v>1332</v>
      </c>
      <c r="I975" s="158"/>
      <c r="J975" s="204">
        <f>BK975</f>
        <v>0</v>
      </c>
      <c r="L975" s="155"/>
      <c r="M975" s="160"/>
      <c r="N975" s="161"/>
      <c r="O975" s="161"/>
      <c r="P975" s="162">
        <f>P976</f>
        <v>0</v>
      </c>
      <c r="Q975" s="161"/>
      <c r="R975" s="162">
        <f>R976</f>
        <v>0</v>
      </c>
      <c r="S975" s="161"/>
      <c r="T975" s="163">
        <f>T976</f>
        <v>0</v>
      </c>
      <c r="AR975" s="156" t="s">
        <v>159</v>
      </c>
      <c r="AT975" s="164" t="s">
        <v>72</v>
      </c>
      <c r="AU975" s="164" t="s">
        <v>78</v>
      </c>
      <c r="AY975" s="156" t="s">
        <v>129</v>
      </c>
      <c r="BK975" s="165">
        <f>BK976</f>
        <v>0</v>
      </c>
    </row>
    <row r="976" spans="2:65" s="1" customFormat="1" ht="25.5" customHeight="1">
      <c r="B976" s="166"/>
      <c r="C976" s="167" t="s">
        <v>1333</v>
      </c>
      <c r="D976" s="167" t="s">
        <v>130</v>
      </c>
      <c r="E976" s="168" t="s">
        <v>1334</v>
      </c>
      <c r="F976" s="169" t="s">
        <v>1335</v>
      </c>
      <c r="G976" s="170" t="s">
        <v>1336</v>
      </c>
      <c r="H976" s="171">
        <v>1</v>
      </c>
      <c r="I976" s="172"/>
      <c r="J976" s="173">
        <f>ROUND(I976*H976,2)</f>
        <v>0</v>
      </c>
      <c r="K976" s="169" t="s">
        <v>142</v>
      </c>
      <c r="L976" s="41"/>
      <c r="M976" s="174" t="s">
        <v>5</v>
      </c>
      <c r="N976" s="175" t="s">
        <v>44</v>
      </c>
      <c r="O976" s="42"/>
      <c r="P976" s="176">
        <f>O976*H976</f>
        <v>0</v>
      </c>
      <c r="Q976" s="176">
        <v>0</v>
      </c>
      <c r="R976" s="176">
        <f>Q976*H976</f>
        <v>0</v>
      </c>
      <c r="S976" s="176">
        <v>0</v>
      </c>
      <c r="T976" s="177">
        <f>S976*H976</f>
        <v>0</v>
      </c>
      <c r="AR976" s="24" t="s">
        <v>1337</v>
      </c>
      <c r="AT976" s="24" t="s">
        <v>130</v>
      </c>
      <c r="AU976" s="24" t="s">
        <v>85</v>
      </c>
      <c r="AY976" s="24" t="s">
        <v>129</v>
      </c>
      <c r="BE976" s="178">
        <f>IF(N976="základní",J976,0)</f>
        <v>0</v>
      </c>
      <c r="BF976" s="178">
        <f>IF(N976="snížená",J976,0)</f>
        <v>0</v>
      </c>
      <c r="BG976" s="178">
        <f>IF(N976="zákl. přenesená",J976,0)</f>
        <v>0</v>
      </c>
      <c r="BH976" s="178">
        <f>IF(N976="sníž. přenesená",J976,0)</f>
        <v>0</v>
      </c>
      <c r="BI976" s="178">
        <f>IF(N976="nulová",J976,0)</f>
        <v>0</v>
      </c>
      <c r="BJ976" s="24" t="s">
        <v>78</v>
      </c>
      <c r="BK976" s="178">
        <f>ROUND(I976*H976,2)</f>
        <v>0</v>
      </c>
      <c r="BL976" s="24" t="s">
        <v>1337</v>
      </c>
      <c r="BM976" s="24" t="s">
        <v>1338</v>
      </c>
    </row>
    <row r="977" spans="2:65" s="10" customFormat="1" ht="29.85" customHeight="1">
      <c r="B977" s="155"/>
      <c r="D977" s="156" t="s">
        <v>72</v>
      </c>
      <c r="E977" s="203" t="s">
        <v>1339</v>
      </c>
      <c r="F977" s="203" t="s">
        <v>1340</v>
      </c>
      <c r="I977" s="158"/>
      <c r="J977" s="204">
        <f>BK977</f>
        <v>0</v>
      </c>
      <c r="L977" s="155"/>
      <c r="M977" s="160"/>
      <c r="N977" s="161"/>
      <c r="O977" s="161"/>
      <c r="P977" s="162">
        <f>P978</f>
        <v>0</v>
      </c>
      <c r="Q977" s="161"/>
      <c r="R977" s="162">
        <f>R978</f>
        <v>0</v>
      </c>
      <c r="S977" s="161"/>
      <c r="T977" s="163">
        <f>T978</f>
        <v>0</v>
      </c>
      <c r="AR977" s="156" t="s">
        <v>159</v>
      </c>
      <c r="AT977" s="164" t="s">
        <v>72</v>
      </c>
      <c r="AU977" s="164" t="s">
        <v>78</v>
      </c>
      <c r="AY977" s="156" t="s">
        <v>129</v>
      </c>
      <c r="BK977" s="165">
        <f>BK978</f>
        <v>0</v>
      </c>
    </row>
    <row r="978" spans="2:65" s="1" customFormat="1" ht="16.5" customHeight="1">
      <c r="B978" s="166"/>
      <c r="C978" s="167" t="s">
        <v>1341</v>
      </c>
      <c r="D978" s="167" t="s">
        <v>130</v>
      </c>
      <c r="E978" s="168" t="s">
        <v>1342</v>
      </c>
      <c r="F978" s="169" t="s">
        <v>1343</v>
      </c>
      <c r="G978" s="170" t="s">
        <v>1336</v>
      </c>
      <c r="H978" s="171">
        <v>1</v>
      </c>
      <c r="I978" s="172"/>
      <c r="J978" s="173">
        <f>ROUND(I978*H978,2)</f>
        <v>0</v>
      </c>
      <c r="K978" s="169" t="s">
        <v>142</v>
      </c>
      <c r="L978" s="41"/>
      <c r="M978" s="174" t="s">
        <v>5</v>
      </c>
      <c r="N978" s="227" t="s">
        <v>44</v>
      </c>
      <c r="O978" s="228"/>
      <c r="P978" s="229">
        <f>O978*H978</f>
        <v>0</v>
      </c>
      <c r="Q978" s="229">
        <v>0</v>
      </c>
      <c r="R978" s="229">
        <f>Q978*H978</f>
        <v>0</v>
      </c>
      <c r="S978" s="229">
        <v>0</v>
      </c>
      <c r="T978" s="230">
        <f>S978*H978</f>
        <v>0</v>
      </c>
      <c r="AR978" s="24" t="s">
        <v>1337</v>
      </c>
      <c r="AT978" s="24" t="s">
        <v>130</v>
      </c>
      <c r="AU978" s="24" t="s">
        <v>85</v>
      </c>
      <c r="AY978" s="24" t="s">
        <v>129</v>
      </c>
      <c r="BE978" s="178">
        <f>IF(N978="základní",J978,0)</f>
        <v>0</v>
      </c>
      <c r="BF978" s="178">
        <f>IF(N978="snížená",J978,0)</f>
        <v>0</v>
      </c>
      <c r="BG978" s="178">
        <f>IF(N978="zákl. přenesená",J978,0)</f>
        <v>0</v>
      </c>
      <c r="BH978" s="178">
        <f>IF(N978="sníž. přenesená",J978,0)</f>
        <v>0</v>
      </c>
      <c r="BI978" s="178">
        <f>IF(N978="nulová",J978,0)</f>
        <v>0</v>
      </c>
      <c r="BJ978" s="24" t="s">
        <v>78</v>
      </c>
      <c r="BK978" s="178">
        <f>ROUND(I978*H978,2)</f>
        <v>0</v>
      </c>
      <c r="BL978" s="24" t="s">
        <v>1337</v>
      </c>
      <c r="BM978" s="24" t="s">
        <v>1344</v>
      </c>
    </row>
    <row r="979" spans="2:65" s="1" customFormat="1" ht="6.95" customHeight="1">
      <c r="B979" s="56"/>
      <c r="C979" s="57"/>
      <c r="D979" s="57"/>
      <c r="E979" s="57"/>
      <c r="F979" s="57"/>
      <c r="G979" s="57"/>
      <c r="H979" s="57"/>
      <c r="I979" s="122"/>
      <c r="J979" s="57"/>
      <c r="K979" s="57"/>
      <c r="L979" s="41"/>
    </row>
  </sheetData>
  <autoFilter ref="C90:K978"/>
  <mergeCells count="7">
    <mergeCell ref="J47:J48"/>
    <mergeCell ref="E83:H83"/>
    <mergeCell ref="G1:H1"/>
    <mergeCell ref="L2:V2"/>
    <mergeCell ref="E7:H7"/>
    <mergeCell ref="E22:H22"/>
    <mergeCell ref="E43:H43"/>
  </mergeCells>
  <hyperlinks>
    <hyperlink ref="F1:G1" location="C2" display="1) Krycí list soupisu"/>
    <hyperlink ref="G1:H1" location="C50"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31" customWidth="1"/>
    <col min="2" max="2" width="1.6640625" style="231" customWidth="1"/>
    <col min="3" max="4" width="5" style="231" customWidth="1"/>
    <col min="5" max="5" width="11.6640625" style="231" customWidth="1"/>
    <col min="6" max="6" width="9.1640625" style="231" customWidth="1"/>
    <col min="7" max="7" width="5" style="231" customWidth="1"/>
    <col min="8" max="8" width="77.83203125" style="231" customWidth="1"/>
    <col min="9" max="10" width="20" style="231" customWidth="1"/>
    <col min="11" max="11" width="1.6640625" style="231" customWidth="1"/>
  </cols>
  <sheetData>
    <row r="1" spans="2:11" ht="37.5" customHeight="1"/>
    <row r="2" spans="2:11" ht="7.5" customHeight="1">
      <c r="B2" s="232"/>
      <c r="C2" s="233"/>
      <c r="D2" s="233"/>
      <c r="E2" s="233"/>
      <c r="F2" s="233"/>
      <c r="G2" s="233"/>
      <c r="H2" s="233"/>
      <c r="I2" s="233"/>
      <c r="J2" s="233"/>
      <c r="K2" s="234"/>
    </row>
    <row r="3" spans="2:11" s="15" customFormat="1" ht="45" customHeight="1">
      <c r="B3" s="235"/>
      <c r="C3" s="352" t="s">
        <v>1345</v>
      </c>
      <c r="D3" s="352"/>
      <c r="E3" s="352"/>
      <c r="F3" s="352"/>
      <c r="G3" s="352"/>
      <c r="H3" s="352"/>
      <c r="I3" s="352"/>
      <c r="J3" s="352"/>
      <c r="K3" s="236"/>
    </row>
    <row r="4" spans="2:11" ht="25.5" customHeight="1">
      <c r="B4" s="237"/>
      <c r="C4" s="353" t="s">
        <v>1346</v>
      </c>
      <c r="D4" s="353"/>
      <c r="E4" s="353"/>
      <c r="F4" s="353"/>
      <c r="G4" s="353"/>
      <c r="H4" s="353"/>
      <c r="I4" s="353"/>
      <c r="J4" s="353"/>
      <c r="K4" s="238"/>
    </row>
    <row r="5" spans="2:11" ht="5.25" customHeight="1">
      <c r="B5" s="237"/>
      <c r="C5" s="239"/>
      <c r="D5" s="239"/>
      <c r="E5" s="239"/>
      <c r="F5" s="239"/>
      <c r="G5" s="239"/>
      <c r="H5" s="239"/>
      <c r="I5" s="239"/>
      <c r="J5" s="239"/>
      <c r="K5" s="238"/>
    </row>
    <row r="6" spans="2:11" ht="15" customHeight="1">
      <c r="B6" s="237"/>
      <c r="C6" s="351" t="s">
        <v>1347</v>
      </c>
      <c r="D6" s="351"/>
      <c r="E6" s="351"/>
      <c r="F6" s="351"/>
      <c r="G6" s="351"/>
      <c r="H6" s="351"/>
      <c r="I6" s="351"/>
      <c r="J6" s="351"/>
      <c r="K6" s="238"/>
    </row>
    <row r="7" spans="2:11" ht="15" customHeight="1">
      <c r="B7" s="241"/>
      <c r="C7" s="351" t="s">
        <v>1348</v>
      </c>
      <c r="D7" s="351"/>
      <c r="E7" s="351"/>
      <c r="F7" s="351"/>
      <c r="G7" s="351"/>
      <c r="H7" s="351"/>
      <c r="I7" s="351"/>
      <c r="J7" s="351"/>
      <c r="K7" s="238"/>
    </row>
    <row r="8" spans="2:11" ht="12.75" customHeight="1">
      <c r="B8" s="241"/>
      <c r="C8" s="240"/>
      <c r="D8" s="240"/>
      <c r="E8" s="240"/>
      <c r="F8" s="240"/>
      <c r="G8" s="240"/>
      <c r="H8" s="240"/>
      <c r="I8" s="240"/>
      <c r="J8" s="240"/>
      <c r="K8" s="238"/>
    </row>
    <row r="9" spans="2:11" ht="15" customHeight="1">
      <c r="B9" s="241"/>
      <c r="C9" s="351" t="s">
        <v>1349</v>
      </c>
      <c r="D9" s="351"/>
      <c r="E9" s="351"/>
      <c r="F9" s="351"/>
      <c r="G9" s="351"/>
      <c r="H9" s="351"/>
      <c r="I9" s="351"/>
      <c r="J9" s="351"/>
      <c r="K9" s="238"/>
    </row>
    <row r="10" spans="2:11" ht="15" customHeight="1">
      <c r="B10" s="241"/>
      <c r="C10" s="240"/>
      <c r="D10" s="351" t="s">
        <v>1350</v>
      </c>
      <c r="E10" s="351"/>
      <c r="F10" s="351"/>
      <c r="G10" s="351"/>
      <c r="H10" s="351"/>
      <c r="I10" s="351"/>
      <c r="J10" s="351"/>
      <c r="K10" s="238"/>
    </row>
    <row r="11" spans="2:11" ht="15" customHeight="1">
      <c r="B11" s="241"/>
      <c r="C11" s="242"/>
      <c r="D11" s="351" t="s">
        <v>1351</v>
      </c>
      <c r="E11" s="351"/>
      <c r="F11" s="351"/>
      <c r="G11" s="351"/>
      <c r="H11" s="351"/>
      <c r="I11" s="351"/>
      <c r="J11" s="351"/>
      <c r="K11" s="238"/>
    </row>
    <row r="12" spans="2:11" ht="12.75" customHeight="1">
      <c r="B12" s="241"/>
      <c r="C12" s="242"/>
      <c r="D12" s="242"/>
      <c r="E12" s="242"/>
      <c r="F12" s="242"/>
      <c r="G12" s="242"/>
      <c r="H12" s="242"/>
      <c r="I12" s="242"/>
      <c r="J12" s="242"/>
      <c r="K12" s="238"/>
    </row>
    <row r="13" spans="2:11" ht="15" customHeight="1">
      <c r="B13" s="241"/>
      <c r="C13" s="242"/>
      <c r="D13" s="351" t="s">
        <v>1352</v>
      </c>
      <c r="E13" s="351"/>
      <c r="F13" s="351"/>
      <c r="G13" s="351"/>
      <c r="H13" s="351"/>
      <c r="I13" s="351"/>
      <c r="J13" s="351"/>
      <c r="K13" s="238"/>
    </row>
    <row r="14" spans="2:11" ht="15" customHeight="1">
      <c r="B14" s="241"/>
      <c r="C14" s="242"/>
      <c r="D14" s="351" t="s">
        <v>1353</v>
      </c>
      <c r="E14" s="351"/>
      <c r="F14" s="351"/>
      <c r="G14" s="351"/>
      <c r="H14" s="351"/>
      <c r="I14" s="351"/>
      <c r="J14" s="351"/>
      <c r="K14" s="238"/>
    </row>
    <row r="15" spans="2:11" ht="15" customHeight="1">
      <c r="B15" s="241"/>
      <c r="C15" s="242"/>
      <c r="D15" s="351" t="s">
        <v>1354</v>
      </c>
      <c r="E15" s="351"/>
      <c r="F15" s="351"/>
      <c r="G15" s="351"/>
      <c r="H15" s="351"/>
      <c r="I15" s="351"/>
      <c r="J15" s="351"/>
      <c r="K15" s="238"/>
    </row>
    <row r="16" spans="2:11" ht="15" customHeight="1">
      <c r="B16" s="241"/>
      <c r="C16" s="242"/>
      <c r="D16" s="242"/>
      <c r="E16" s="243" t="s">
        <v>77</v>
      </c>
      <c r="F16" s="351" t="s">
        <v>1355</v>
      </c>
      <c r="G16" s="351"/>
      <c r="H16" s="351"/>
      <c r="I16" s="351"/>
      <c r="J16" s="351"/>
      <c r="K16" s="238"/>
    </row>
    <row r="17" spans="2:11" ht="15" customHeight="1">
      <c r="B17" s="241"/>
      <c r="C17" s="242"/>
      <c r="D17" s="242"/>
      <c r="E17" s="243" t="s">
        <v>1356</v>
      </c>
      <c r="F17" s="351" t="s">
        <v>1357</v>
      </c>
      <c r="G17" s="351"/>
      <c r="H17" s="351"/>
      <c r="I17" s="351"/>
      <c r="J17" s="351"/>
      <c r="K17" s="238"/>
    </row>
    <row r="18" spans="2:11" ht="15" customHeight="1">
      <c r="B18" s="241"/>
      <c r="C18" s="242"/>
      <c r="D18" s="242"/>
      <c r="E18" s="243" t="s">
        <v>1358</v>
      </c>
      <c r="F18" s="351" t="s">
        <v>1359</v>
      </c>
      <c r="G18" s="351"/>
      <c r="H18" s="351"/>
      <c r="I18" s="351"/>
      <c r="J18" s="351"/>
      <c r="K18" s="238"/>
    </row>
    <row r="19" spans="2:11" ht="15" customHeight="1">
      <c r="B19" s="241"/>
      <c r="C19" s="242"/>
      <c r="D19" s="242"/>
      <c r="E19" s="243" t="s">
        <v>1360</v>
      </c>
      <c r="F19" s="351" t="s">
        <v>1361</v>
      </c>
      <c r="G19" s="351"/>
      <c r="H19" s="351"/>
      <c r="I19" s="351"/>
      <c r="J19" s="351"/>
      <c r="K19" s="238"/>
    </row>
    <row r="20" spans="2:11" ht="15" customHeight="1">
      <c r="B20" s="241"/>
      <c r="C20" s="242"/>
      <c r="D20" s="242"/>
      <c r="E20" s="243" t="s">
        <v>1362</v>
      </c>
      <c r="F20" s="351" t="s">
        <v>1363</v>
      </c>
      <c r="G20" s="351"/>
      <c r="H20" s="351"/>
      <c r="I20" s="351"/>
      <c r="J20" s="351"/>
      <c r="K20" s="238"/>
    </row>
    <row r="21" spans="2:11" ht="15" customHeight="1">
      <c r="B21" s="241"/>
      <c r="C21" s="242"/>
      <c r="D21" s="242"/>
      <c r="E21" s="243" t="s">
        <v>1364</v>
      </c>
      <c r="F21" s="351" t="s">
        <v>1365</v>
      </c>
      <c r="G21" s="351"/>
      <c r="H21" s="351"/>
      <c r="I21" s="351"/>
      <c r="J21" s="351"/>
      <c r="K21" s="238"/>
    </row>
    <row r="22" spans="2:11" ht="12.75" customHeight="1">
      <c r="B22" s="241"/>
      <c r="C22" s="242"/>
      <c r="D22" s="242"/>
      <c r="E22" s="242"/>
      <c r="F22" s="242"/>
      <c r="G22" s="242"/>
      <c r="H22" s="242"/>
      <c r="I22" s="242"/>
      <c r="J22" s="242"/>
      <c r="K22" s="238"/>
    </row>
    <row r="23" spans="2:11" ht="15" customHeight="1">
      <c r="B23" s="241"/>
      <c r="C23" s="351" t="s">
        <v>1366</v>
      </c>
      <c r="D23" s="351"/>
      <c r="E23" s="351"/>
      <c r="F23" s="351"/>
      <c r="G23" s="351"/>
      <c r="H23" s="351"/>
      <c r="I23" s="351"/>
      <c r="J23" s="351"/>
      <c r="K23" s="238"/>
    </row>
    <row r="24" spans="2:11" ht="15" customHeight="1">
      <c r="B24" s="241"/>
      <c r="C24" s="351" t="s">
        <v>1367</v>
      </c>
      <c r="D24" s="351"/>
      <c r="E24" s="351"/>
      <c r="F24" s="351"/>
      <c r="G24" s="351"/>
      <c r="H24" s="351"/>
      <c r="I24" s="351"/>
      <c r="J24" s="351"/>
      <c r="K24" s="238"/>
    </row>
    <row r="25" spans="2:11" ht="15" customHeight="1">
      <c r="B25" s="241"/>
      <c r="C25" s="240"/>
      <c r="D25" s="351" t="s">
        <v>1368</v>
      </c>
      <c r="E25" s="351"/>
      <c r="F25" s="351"/>
      <c r="G25" s="351"/>
      <c r="H25" s="351"/>
      <c r="I25" s="351"/>
      <c r="J25" s="351"/>
      <c r="K25" s="238"/>
    </row>
    <row r="26" spans="2:11" ht="15" customHeight="1">
      <c r="B26" s="241"/>
      <c r="C26" s="242"/>
      <c r="D26" s="351" t="s">
        <v>1369</v>
      </c>
      <c r="E26" s="351"/>
      <c r="F26" s="351"/>
      <c r="G26" s="351"/>
      <c r="H26" s="351"/>
      <c r="I26" s="351"/>
      <c r="J26" s="351"/>
      <c r="K26" s="238"/>
    </row>
    <row r="27" spans="2:11" ht="12.75" customHeight="1">
      <c r="B27" s="241"/>
      <c r="C27" s="242"/>
      <c r="D27" s="242"/>
      <c r="E27" s="242"/>
      <c r="F27" s="242"/>
      <c r="G27" s="242"/>
      <c r="H27" s="242"/>
      <c r="I27" s="242"/>
      <c r="J27" s="242"/>
      <c r="K27" s="238"/>
    </row>
    <row r="28" spans="2:11" ht="15" customHeight="1">
      <c r="B28" s="241"/>
      <c r="C28" s="242"/>
      <c r="D28" s="351" t="s">
        <v>1370</v>
      </c>
      <c r="E28" s="351"/>
      <c r="F28" s="351"/>
      <c r="G28" s="351"/>
      <c r="H28" s="351"/>
      <c r="I28" s="351"/>
      <c r="J28" s="351"/>
      <c r="K28" s="238"/>
    </row>
    <row r="29" spans="2:11" ht="15" customHeight="1">
      <c r="B29" s="241"/>
      <c r="C29" s="242"/>
      <c r="D29" s="351" t="s">
        <v>1371</v>
      </c>
      <c r="E29" s="351"/>
      <c r="F29" s="351"/>
      <c r="G29" s="351"/>
      <c r="H29" s="351"/>
      <c r="I29" s="351"/>
      <c r="J29" s="351"/>
      <c r="K29" s="238"/>
    </row>
    <row r="30" spans="2:11" ht="12.75" customHeight="1">
      <c r="B30" s="241"/>
      <c r="C30" s="242"/>
      <c r="D30" s="242"/>
      <c r="E30" s="242"/>
      <c r="F30" s="242"/>
      <c r="G30" s="242"/>
      <c r="H30" s="242"/>
      <c r="I30" s="242"/>
      <c r="J30" s="242"/>
      <c r="K30" s="238"/>
    </row>
    <row r="31" spans="2:11" ht="15" customHeight="1">
      <c r="B31" s="241"/>
      <c r="C31" s="242"/>
      <c r="D31" s="351" t="s">
        <v>1372</v>
      </c>
      <c r="E31" s="351"/>
      <c r="F31" s="351"/>
      <c r="G31" s="351"/>
      <c r="H31" s="351"/>
      <c r="I31" s="351"/>
      <c r="J31" s="351"/>
      <c r="K31" s="238"/>
    </row>
    <row r="32" spans="2:11" ht="15" customHeight="1">
      <c r="B32" s="241"/>
      <c r="C32" s="242"/>
      <c r="D32" s="351" t="s">
        <v>1373</v>
      </c>
      <c r="E32" s="351"/>
      <c r="F32" s="351"/>
      <c r="G32" s="351"/>
      <c r="H32" s="351"/>
      <c r="I32" s="351"/>
      <c r="J32" s="351"/>
      <c r="K32" s="238"/>
    </row>
    <row r="33" spans="2:11" ht="15" customHeight="1">
      <c r="B33" s="241"/>
      <c r="C33" s="242"/>
      <c r="D33" s="351" t="s">
        <v>1374</v>
      </c>
      <c r="E33" s="351"/>
      <c r="F33" s="351"/>
      <c r="G33" s="351"/>
      <c r="H33" s="351"/>
      <c r="I33" s="351"/>
      <c r="J33" s="351"/>
      <c r="K33" s="238"/>
    </row>
    <row r="34" spans="2:11" ht="15" customHeight="1">
      <c r="B34" s="241"/>
      <c r="C34" s="242"/>
      <c r="D34" s="240"/>
      <c r="E34" s="244" t="s">
        <v>114</v>
      </c>
      <c r="F34" s="240"/>
      <c r="G34" s="351" t="s">
        <v>1375</v>
      </c>
      <c r="H34" s="351"/>
      <c r="I34" s="351"/>
      <c r="J34" s="351"/>
      <c r="K34" s="238"/>
    </row>
    <row r="35" spans="2:11" ht="30.75" customHeight="1">
      <c r="B35" s="241"/>
      <c r="C35" s="242"/>
      <c r="D35" s="240"/>
      <c r="E35" s="244" t="s">
        <v>1376</v>
      </c>
      <c r="F35" s="240"/>
      <c r="G35" s="351" t="s">
        <v>1377</v>
      </c>
      <c r="H35" s="351"/>
      <c r="I35" s="351"/>
      <c r="J35" s="351"/>
      <c r="K35" s="238"/>
    </row>
    <row r="36" spans="2:11" ht="15" customHeight="1">
      <c r="B36" s="241"/>
      <c r="C36" s="242"/>
      <c r="D36" s="240"/>
      <c r="E36" s="244" t="s">
        <v>54</v>
      </c>
      <c r="F36" s="240"/>
      <c r="G36" s="351" t="s">
        <v>1378</v>
      </c>
      <c r="H36" s="351"/>
      <c r="I36" s="351"/>
      <c r="J36" s="351"/>
      <c r="K36" s="238"/>
    </row>
    <row r="37" spans="2:11" ht="15" customHeight="1">
      <c r="B37" s="241"/>
      <c r="C37" s="242"/>
      <c r="D37" s="240"/>
      <c r="E37" s="244" t="s">
        <v>115</v>
      </c>
      <c r="F37" s="240"/>
      <c r="G37" s="351" t="s">
        <v>1379</v>
      </c>
      <c r="H37" s="351"/>
      <c r="I37" s="351"/>
      <c r="J37" s="351"/>
      <c r="K37" s="238"/>
    </row>
    <row r="38" spans="2:11" ht="15" customHeight="1">
      <c r="B38" s="241"/>
      <c r="C38" s="242"/>
      <c r="D38" s="240"/>
      <c r="E38" s="244" t="s">
        <v>116</v>
      </c>
      <c r="F38" s="240"/>
      <c r="G38" s="351" t="s">
        <v>1380</v>
      </c>
      <c r="H38" s="351"/>
      <c r="I38" s="351"/>
      <c r="J38" s="351"/>
      <c r="K38" s="238"/>
    </row>
    <row r="39" spans="2:11" ht="15" customHeight="1">
      <c r="B39" s="241"/>
      <c r="C39" s="242"/>
      <c r="D39" s="240"/>
      <c r="E39" s="244" t="s">
        <v>117</v>
      </c>
      <c r="F39" s="240"/>
      <c r="G39" s="351" t="s">
        <v>1381</v>
      </c>
      <c r="H39" s="351"/>
      <c r="I39" s="351"/>
      <c r="J39" s="351"/>
      <c r="K39" s="238"/>
    </row>
    <row r="40" spans="2:11" ht="15" customHeight="1">
      <c r="B40" s="241"/>
      <c r="C40" s="242"/>
      <c r="D40" s="240"/>
      <c r="E40" s="244" t="s">
        <v>1382</v>
      </c>
      <c r="F40" s="240"/>
      <c r="G40" s="351" t="s">
        <v>1383</v>
      </c>
      <c r="H40" s="351"/>
      <c r="I40" s="351"/>
      <c r="J40" s="351"/>
      <c r="K40" s="238"/>
    </row>
    <row r="41" spans="2:11" ht="15" customHeight="1">
      <c r="B41" s="241"/>
      <c r="C41" s="242"/>
      <c r="D41" s="240"/>
      <c r="E41" s="244"/>
      <c r="F41" s="240"/>
      <c r="G41" s="351" t="s">
        <v>1384</v>
      </c>
      <c r="H41" s="351"/>
      <c r="I41" s="351"/>
      <c r="J41" s="351"/>
      <c r="K41" s="238"/>
    </row>
    <row r="42" spans="2:11" ht="15" customHeight="1">
      <c r="B42" s="241"/>
      <c r="C42" s="242"/>
      <c r="D42" s="240"/>
      <c r="E42" s="244" t="s">
        <v>1385</v>
      </c>
      <c r="F42" s="240"/>
      <c r="G42" s="351" t="s">
        <v>1386</v>
      </c>
      <c r="H42" s="351"/>
      <c r="I42" s="351"/>
      <c r="J42" s="351"/>
      <c r="K42" s="238"/>
    </row>
    <row r="43" spans="2:11" ht="15" customHeight="1">
      <c r="B43" s="241"/>
      <c r="C43" s="242"/>
      <c r="D43" s="240"/>
      <c r="E43" s="244" t="s">
        <v>119</v>
      </c>
      <c r="F43" s="240"/>
      <c r="G43" s="351" t="s">
        <v>1387</v>
      </c>
      <c r="H43" s="351"/>
      <c r="I43" s="351"/>
      <c r="J43" s="351"/>
      <c r="K43" s="238"/>
    </row>
    <row r="44" spans="2:11" ht="12.75" customHeight="1">
      <c r="B44" s="241"/>
      <c r="C44" s="242"/>
      <c r="D44" s="240"/>
      <c r="E44" s="240"/>
      <c r="F44" s="240"/>
      <c r="G44" s="240"/>
      <c r="H44" s="240"/>
      <c r="I44" s="240"/>
      <c r="J44" s="240"/>
      <c r="K44" s="238"/>
    </row>
    <row r="45" spans="2:11" ht="15" customHeight="1">
      <c r="B45" s="241"/>
      <c r="C45" s="242"/>
      <c r="D45" s="351" t="s">
        <v>1388</v>
      </c>
      <c r="E45" s="351"/>
      <c r="F45" s="351"/>
      <c r="G45" s="351"/>
      <c r="H45" s="351"/>
      <c r="I45" s="351"/>
      <c r="J45" s="351"/>
      <c r="K45" s="238"/>
    </row>
    <row r="46" spans="2:11" ht="15" customHeight="1">
      <c r="B46" s="241"/>
      <c r="C46" s="242"/>
      <c r="D46" s="242"/>
      <c r="E46" s="351" t="s">
        <v>1389</v>
      </c>
      <c r="F46" s="351"/>
      <c r="G46" s="351"/>
      <c r="H46" s="351"/>
      <c r="I46" s="351"/>
      <c r="J46" s="351"/>
      <c r="K46" s="238"/>
    </row>
    <row r="47" spans="2:11" ht="15" customHeight="1">
      <c r="B47" s="241"/>
      <c r="C47" s="242"/>
      <c r="D47" s="242"/>
      <c r="E47" s="351" t="s">
        <v>1390</v>
      </c>
      <c r="F47" s="351"/>
      <c r="G47" s="351"/>
      <c r="H47" s="351"/>
      <c r="I47" s="351"/>
      <c r="J47" s="351"/>
      <c r="K47" s="238"/>
    </row>
    <row r="48" spans="2:11" ht="15" customHeight="1">
      <c r="B48" s="241"/>
      <c r="C48" s="242"/>
      <c r="D48" s="242"/>
      <c r="E48" s="351" t="s">
        <v>1391</v>
      </c>
      <c r="F48" s="351"/>
      <c r="G48" s="351"/>
      <c r="H48" s="351"/>
      <c r="I48" s="351"/>
      <c r="J48" s="351"/>
      <c r="K48" s="238"/>
    </row>
    <row r="49" spans="2:11" ht="15" customHeight="1">
      <c r="B49" s="241"/>
      <c r="C49" s="242"/>
      <c r="D49" s="351" t="s">
        <v>1392</v>
      </c>
      <c r="E49" s="351"/>
      <c r="F49" s="351"/>
      <c r="G49" s="351"/>
      <c r="H49" s="351"/>
      <c r="I49" s="351"/>
      <c r="J49" s="351"/>
      <c r="K49" s="238"/>
    </row>
    <row r="50" spans="2:11" ht="25.5" customHeight="1">
      <c r="B50" s="237"/>
      <c r="C50" s="353" t="s">
        <v>1393</v>
      </c>
      <c r="D50" s="353"/>
      <c r="E50" s="353"/>
      <c r="F50" s="353"/>
      <c r="G50" s="353"/>
      <c r="H50" s="353"/>
      <c r="I50" s="353"/>
      <c r="J50" s="353"/>
      <c r="K50" s="238"/>
    </row>
    <row r="51" spans="2:11" ht="5.25" customHeight="1">
      <c r="B51" s="237"/>
      <c r="C51" s="239"/>
      <c r="D51" s="239"/>
      <c r="E51" s="239"/>
      <c r="F51" s="239"/>
      <c r="G51" s="239"/>
      <c r="H51" s="239"/>
      <c r="I51" s="239"/>
      <c r="J51" s="239"/>
      <c r="K51" s="238"/>
    </row>
    <row r="52" spans="2:11" ht="15" customHeight="1">
      <c r="B52" s="237"/>
      <c r="C52" s="351" t="s">
        <v>1394</v>
      </c>
      <c r="D52" s="351"/>
      <c r="E52" s="351"/>
      <c r="F52" s="351"/>
      <c r="G52" s="351"/>
      <c r="H52" s="351"/>
      <c r="I52" s="351"/>
      <c r="J52" s="351"/>
      <c r="K52" s="238"/>
    </row>
    <row r="53" spans="2:11" ht="15" customHeight="1">
      <c r="B53" s="237"/>
      <c r="C53" s="351" t="s">
        <v>1395</v>
      </c>
      <c r="D53" s="351"/>
      <c r="E53" s="351"/>
      <c r="F53" s="351"/>
      <c r="G53" s="351"/>
      <c r="H53" s="351"/>
      <c r="I53" s="351"/>
      <c r="J53" s="351"/>
      <c r="K53" s="238"/>
    </row>
    <row r="54" spans="2:11" ht="12.75" customHeight="1">
      <c r="B54" s="237"/>
      <c r="C54" s="240"/>
      <c r="D54" s="240"/>
      <c r="E54" s="240"/>
      <c r="F54" s="240"/>
      <c r="G54" s="240"/>
      <c r="H54" s="240"/>
      <c r="I54" s="240"/>
      <c r="J54" s="240"/>
      <c r="K54" s="238"/>
    </row>
    <row r="55" spans="2:11" ht="15" customHeight="1">
      <c r="B55" s="237"/>
      <c r="C55" s="351" t="s">
        <v>1396</v>
      </c>
      <c r="D55" s="351"/>
      <c r="E55" s="351"/>
      <c r="F55" s="351"/>
      <c r="G55" s="351"/>
      <c r="H55" s="351"/>
      <c r="I55" s="351"/>
      <c r="J55" s="351"/>
      <c r="K55" s="238"/>
    </row>
    <row r="56" spans="2:11" ht="15" customHeight="1">
      <c r="B56" s="237"/>
      <c r="C56" s="242"/>
      <c r="D56" s="351" t="s">
        <v>1397</v>
      </c>
      <c r="E56" s="351"/>
      <c r="F56" s="351"/>
      <c r="G56" s="351"/>
      <c r="H56" s="351"/>
      <c r="I56" s="351"/>
      <c r="J56" s="351"/>
      <c r="K56" s="238"/>
    </row>
    <row r="57" spans="2:11" ht="15" customHeight="1">
      <c r="B57" s="237"/>
      <c r="C57" s="242"/>
      <c r="D57" s="351" t="s">
        <v>1398</v>
      </c>
      <c r="E57" s="351"/>
      <c r="F57" s="351"/>
      <c r="G57" s="351"/>
      <c r="H57" s="351"/>
      <c r="I57" s="351"/>
      <c r="J57" s="351"/>
      <c r="K57" s="238"/>
    </row>
    <row r="58" spans="2:11" ht="15" customHeight="1">
      <c r="B58" s="237"/>
      <c r="C58" s="242"/>
      <c r="D58" s="351" t="s">
        <v>1399</v>
      </c>
      <c r="E58" s="351"/>
      <c r="F58" s="351"/>
      <c r="G58" s="351"/>
      <c r="H58" s="351"/>
      <c r="I58" s="351"/>
      <c r="J58" s="351"/>
      <c r="K58" s="238"/>
    </row>
    <row r="59" spans="2:11" ht="15" customHeight="1">
      <c r="B59" s="237"/>
      <c r="C59" s="242"/>
      <c r="D59" s="351" t="s">
        <v>1400</v>
      </c>
      <c r="E59" s="351"/>
      <c r="F59" s="351"/>
      <c r="G59" s="351"/>
      <c r="H59" s="351"/>
      <c r="I59" s="351"/>
      <c r="J59" s="351"/>
      <c r="K59" s="238"/>
    </row>
    <row r="60" spans="2:11" ht="15" customHeight="1">
      <c r="B60" s="237"/>
      <c r="C60" s="242"/>
      <c r="D60" s="355" t="s">
        <v>1401</v>
      </c>
      <c r="E60" s="355"/>
      <c r="F60" s="355"/>
      <c r="G60" s="355"/>
      <c r="H60" s="355"/>
      <c r="I60" s="355"/>
      <c r="J60" s="355"/>
      <c r="K60" s="238"/>
    </row>
    <row r="61" spans="2:11" ht="15" customHeight="1">
      <c r="B61" s="237"/>
      <c r="C61" s="242"/>
      <c r="D61" s="351" t="s">
        <v>1402</v>
      </c>
      <c r="E61" s="351"/>
      <c r="F61" s="351"/>
      <c r="G61" s="351"/>
      <c r="H61" s="351"/>
      <c r="I61" s="351"/>
      <c r="J61" s="351"/>
      <c r="K61" s="238"/>
    </row>
    <row r="62" spans="2:11" ht="12.75" customHeight="1">
      <c r="B62" s="237"/>
      <c r="C62" s="242"/>
      <c r="D62" s="242"/>
      <c r="E62" s="245"/>
      <c r="F62" s="242"/>
      <c r="G62" s="242"/>
      <c r="H62" s="242"/>
      <c r="I62" s="242"/>
      <c r="J62" s="242"/>
      <c r="K62" s="238"/>
    </row>
    <row r="63" spans="2:11" ht="15" customHeight="1">
      <c r="B63" s="237"/>
      <c r="C63" s="242"/>
      <c r="D63" s="351" t="s">
        <v>1403</v>
      </c>
      <c r="E63" s="351"/>
      <c r="F63" s="351"/>
      <c r="G63" s="351"/>
      <c r="H63" s="351"/>
      <c r="I63" s="351"/>
      <c r="J63" s="351"/>
      <c r="K63" s="238"/>
    </row>
    <row r="64" spans="2:11" ht="15" customHeight="1">
      <c r="B64" s="237"/>
      <c r="C64" s="242"/>
      <c r="D64" s="355" t="s">
        <v>1404</v>
      </c>
      <c r="E64" s="355"/>
      <c r="F64" s="355"/>
      <c r="G64" s="355"/>
      <c r="H64" s="355"/>
      <c r="I64" s="355"/>
      <c r="J64" s="355"/>
      <c r="K64" s="238"/>
    </row>
    <row r="65" spans="2:11" ht="15" customHeight="1">
      <c r="B65" s="237"/>
      <c r="C65" s="242"/>
      <c r="D65" s="351" t="s">
        <v>1405</v>
      </c>
      <c r="E65" s="351"/>
      <c r="F65" s="351"/>
      <c r="G65" s="351"/>
      <c r="H65" s="351"/>
      <c r="I65" s="351"/>
      <c r="J65" s="351"/>
      <c r="K65" s="238"/>
    </row>
    <row r="66" spans="2:11" ht="15" customHeight="1">
      <c r="B66" s="237"/>
      <c r="C66" s="242"/>
      <c r="D66" s="351" t="s">
        <v>1406</v>
      </c>
      <c r="E66" s="351"/>
      <c r="F66" s="351"/>
      <c r="G66" s="351"/>
      <c r="H66" s="351"/>
      <c r="I66" s="351"/>
      <c r="J66" s="351"/>
      <c r="K66" s="238"/>
    </row>
    <row r="67" spans="2:11" ht="15" customHeight="1">
      <c r="B67" s="237"/>
      <c r="C67" s="242"/>
      <c r="D67" s="351" t="s">
        <v>1407</v>
      </c>
      <c r="E67" s="351"/>
      <c r="F67" s="351"/>
      <c r="G67" s="351"/>
      <c r="H67" s="351"/>
      <c r="I67" s="351"/>
      <c r="J67" s="351"/>
      <c r="K67" s="238"/>
    </row>
    <row r="68" spans="2:11" ht="15" customHeight="1">
      <c r="B68" s="237"/>
      <c r="C68" s="242"/>
      <c r="D68" s="351" t="s">
        <v>1408</v>
      </c>
      <c r="E68" s="351"/>
      <c r="F68" s="351"/>
      <c r="G68" s="351"/>
      <c r="H68" s="351"/>
      <c r="I68" s="351"/>
      <c r="J68" s="351"/>
      <c r="K68" s="238"/>
    </row>
    <row r="69" spans="2:11" ht="12.75" customHeight="1">
      <c r="B69" s="246"/>
      <c r="C69" s="247"/>
      <c r="D69" s="247"/>
      <c r="E69" s="247"/>
      <c r="F69" s="247"/>
      <c r="G69" s="247"/>
      <c r="H69" s="247"/>
      <c r="I69" s="247"/>
      <c r="J69" s="247"/>
      <c r="K69" s="248"/>
    </row>
    <row r="70" spans="2:11" ht="18.75" customHeight="1">
      <c r="B70" s="249"/>
      <c r="C70" s="249"/>
      <c r="D70" s="249"/>
      <c r="E70" s="249"/>
      <c r="F70" s="249"/>
      <c r="G70" s="249"/>
      <c r="H70" s="249"/>
      <c r="I70" s="249"/>
      <c r="J70" s="249"/>
      <c r="K70" s="250"/>
    </row>
    <row r="71" spans="2:11" ht="18.75" customHeight="1">
      <c r="B71" s="250"/>
      <c r="C71" s="250"/>
      <c r="D71" s="250"/>
      <c r="E71" s="250"/>
      <c r="F71" s="250"/>
      <c r="G71" s="250"/>
      <c r="H71" s="250"/>
      <c r="I71" s="250"/>
      <c r="J71" s="250"/>
      <c r="K71" s="250"/>
    </row>
    <row r="72" spans="2:11" ht="7.5" customHeight="1">
      <c r="B72" s="251"/>
      <c r="C72" s="252"/>
      <c r="D72" s="252"/>
      <c r="E72" s="252"/>
      <c r="F72" s="252"/>
      <c r="G72" s="252"/>
      <c r="H72" s="252"/>
      <c r="I72" s="252"/>
      <c r="J72" s="252"/>
      <c r="K72" s="253"/>
    </row>
    <row r="73" spans="2:11" ht="45" customHeight="1">
      <c r="B73" s="254"/>
      <c r="C73" s="356" t="s">
        <v>84</v>
      </c>
      <c r="D73" s="356"/>
      <c r="E73" s="356"/>
      <c r="F73" s="356"/>
      <c r="G73" s="356"/>
      <c r="H73" s="356"/>
      <c r="I73" s="356"/>
      <c r="J73" s="356"/>
      <c r="K73" s="255"/>
    </row>
    <row r="74" spans="2:11" ht="17.25" customHeight="1">
      <c r="B74" s="254"/>
      <c r="C74" s="256" t="s">
        <v>1409</v>
      </c>
      <c r="D74" s="256"/>
      <c r="E74" s="256"/>
      <c r="F74" s="256" t="s">
        <v>1410</v>
      </c>
      <c r="G74" s="257"/>
      <c r="H74" s="256" t="s">
        <v>115</v>
      </c>
      <c r="I74" s="256" t="s">
        <v>58</v>
      </c>
      <c r="J74" s="256" t="s">
        <v>1411</v>
      </c>
      <c r="K74" s="255"/>
    </row>
    <row r="75" spans="2:11" ht="17.25" customHeight="1">
      <c r="B75" s="254"/>
      <c r="C75" s="258" t="s">
        <v>1412</v>
      </c>
      <c r="D75" s="258"/>
      <c r="E75" s="258"/>
      <c r="F75" s="259" t="s">
        <v>1413</v>
      </c>
      <c r="G75" s="260"/>
      <c r="H75" s="258"/>
      <c r="I75" s="258"/>
      <c r="J75" s="258" t="s">
        <v>1414</v>
      </c>
      <c r="K75" s="255"/>
    </row>
    <row r="76" spans="2:11" ht="5.25" customHeight="1">
      <c r="B76" s="254"/>
      <c r="C76" s="261"/>
      <c r="D76" s="261"/>
      <c r="E76" s="261"/>
      <c r="F76" s="261"/>
      <c r="G76" s="262"/>
      <c r="H76" s="261"/>
      <c r="I76" s="261"/>
      <c r="J76" s="261"/>
      <c r="K76" s="255"/>
    </row>
    <row r="77" spans="2:11" ht="15" customHeight="1">
      <c r="B77" s="254"/>
      <c r="C77" s="244" t="s">
        <v>54</v>
      </c>
      <c r="D77" s="261"/>
      <c r="E77" s="261"/>
      <c r="F77" s="263" t="s">
        <v>1415</v>
      </c>
      <c r="G77" s="262"/>
      <c r="H77" s="244" t="s">
        <v>1416</v>
      </c>
      <c r="I77" s="244" t="s">
        <v>1417</v>
      </c>
      <c r="J77" s="244">
        <v>20</v>
      </c>
      <c r="K77" s="255"/>
    </row>
    <row r="78" spans="2:11" ht="15" customHeight="1">
      <c r="B78" s="254"/>
      <c r="C78" s="244" t="s">
        <v>1418</v>
      </c>
      <c r="D78" s="244"/>
      <c r="E78" s="244"/>
      <c r="F78" s="263" t="s">
        <v>1415</v>
      </c>
      <c r="G78" s="262"/>
      <c r="H78" s="244" t="s">
        <v>1419</v>
      </c>
      <c r="I78" s="244" t="s">
        <v>1417</v>
      </c>
      <c r="J78" s="244">
        <v>120</v>
      </c>
      <c r="K78" s="255"/>
    </row>
    <row r="79" spans="2:11" ht="15" customHeight="1">
      <c r="B79" s="264"/>
      <c r="C79" s="244" t="s">
        <v>1420</v>
      </c>
      <c r="D79" s="244"/>
      <c r="E79" s="244"/>
      <c r="F79" s="263" t="s">
        <v>1421</v>
      </c>
      <c r="G79" s="262"/>
      <c r="H79" s="244" t="s">
        <v>1422</v>
      </c>
      <c r="I79" s="244" t="s">
        <v>1417</v>
      </c>
      <c r="J79" s="244">
        <v>50</v>
      </c>
      <c r="K79" s="255"/>
    </row>
    <row r="80" spans="2:11" ht="15" customHeight="1">
      <c r="B80" s="264"/>
      <c r="C80" s="244" t="s">
        <v>1423</v>
      </c>
      <c r="D80" s="244"/>
      <c r="E80" s="244"/>
      <c r="F80" s="263" t="s">
        <v>1415</v>
      </c>
      <c r="G80" s="262"/>
      <c r="H80" s="244" t="s">
        <v>1424</v>
      </c>
      <c r="I80" s="244" t="s">
        <v>1425</v>
      </c>
      <c r="J80" s="244"/>
      <c r="K80" s="255"/>
    </row>
    <row r="81" spans="2:11" ht="15" customHeight="1">
      <c r="B81" s="264"/>
      <c r="C81" s="265" t="s">
        <v>1426</v>
      </c>
      <c r="D81" s="265"/>
      <c r="E81" s="265"/>
      <c r="F81" s="266" t="s">
        <v>1421</v>
      </c>
      <c r="G81" s="265"/>
      <c r="H81" s="265" t="s">
        <v>1427</v>
      </c>
      <c r="I81" s="265" t="s">
        <v>1417</v>
      </c>
      <c r="J81" s="265">
        <v>15</v>
      </c>
      <c r="K81" s="255"/>
    </row>
    <row r="82" spans="2:11" ht="15" customHeight="1">
      <c r="B82" s="264"/>
      <c r="C82" s="265" t="s">
        <v>1428</v>
      </c>
      <c r="D82" s="265"/>
      <c r="E82" s="265"/>
      <c r="F82" s="266" t="s">
        <v>1421</v>
      </c>
      <c r="G82" s="265"/>
      <c r="H82" s="265" t="s">
        <v>1429</v>
      </c>
      <c r="I82" s="265" t="s">
        <v>1417</v>
      </c>
      <c r="J82" s="265">
        <v>15</v>
      </c>
      <c r="K82" s="255"/>
    </row>
    <row r="83" spans="2:11" ht="15" customHeight="1">
      <c r="B83" s="264"/>
      <c r="C83" s="265" t="s">
        <v>1430</v>
      </c>
      <c r="D83" s="265"/>
      <c r="E83" s="265"/>
      <c r="F83" s="266" t="s">
        <v>1421</v>
      </c>
      <c r="G83" s="265"/>
      <c r="H83" s="265" t="s">
        <v>1431</v>
      </c>
      <c r="I83" s="265" t="s">
        <v>1417</v>
      </c>
      <c r="J83" s="265">
        <v>20</v>
      </c>
      <c r="K83" s="255"/>
    </row>
    <row r="84" spans="2:11" ht="15" customHeight="1">
      <c r="B84" s="264"/>
      <c r="C84" s="265" t="s">
        <v>1432</v>
      </c>
      <c r="D84" s="265"/>
      <c r="E84" s="265"/>
      <c r="F84" s="266" t="s">
        <v>1421</v>
      </c>
      <c r="G84" s="265"/>
      <c r="H84" s="265" t="s">
        <v>1433</v>
      </c>
      <c r="I84" s="265" t="s">
        <v>1417</v>
      </c>
      <c r="J84" s="265">
        <v>20</v>
      </c>
      <c r="K84" s="255"/>
    </row>
    <row r="85" spans="2:11" ht="15" customHeight="1">
      <c r="B85" s="264"/>
      <c r="C85" s="244" t="s">
        <v>1434</v>
      </c>
      <c r="D85" s="244"/>
      <c r="E85" s="244"/>
      <c r="F85" s="263" t="s">
        <v>1421</v>
      </c>
      <c r="G85" s="262"/>
      <c r="H85" s="244" t="s">
        <v>1435</v>
      </c>
      <c r="I85" s="244" t="s">
        <v>1417</v>
      </c>
      <c r="J85" s="244">
        <v>50</v>
      </c>
      <c r="K85" s="255"/>
    </row>
    <row r="86" spans="2:11" ht="15" customHeight="1">
      <c r="B86" s="264"/>
      <c r="C86" s="244" t="s">
        <v>1436</v>
      </c>
      <c r="D86" s="244"/>
      <c r="E86" s="244"/>
      <c r="F86" s="263" t="s">
        <v>1421</v>
      </c>
      <c r="G86" s="262"/>
      <c r="H86" s="244" t="s">
        <v>1437</v>
      </c>
      <c r="I86" s="244" t="s">
        <v>1417</v>
      </c>
      <c r="J86" s="244">
        <v>20</v>
      </c>
      <c r="K86" s="255"/>
    </row>
    <row r="87" spans="2:11" ht="15" customHeight="1">
      <c r="B87" s="264"/>
      <c r="C87" s="244" t="s">
        <v>1438</v>
      </c>
      <c r="D87" s="244"/>
      <c r="E87" s="244"/>
      <c r="F87" s="263" t="s">
        <v>1421</v>
      </c>
      <c r="G87" s="262"/>
      <c r="H87" s="244" t="s">
        <v>1439</v>
      </c>
      <c r="I87" s="244" t="s">
        <v>1417</v>
      </c>
      <c r="J87" s="244">
        <v>20</v>
      </c>
      <c r="K87" s="255"/>
    </row>
    <row r="88" spans="2:11" ht="15" customHeight="1">
      <c r="B88" s="264"/>
      <c r="C88" s="244" t="s">
        <v>1440</v>
      </c>
      <c r="D88" s="244"/>
      <c r="E88" s="244"/>
      <c r="F88" s="263" t="s">
        <v>1421</v>
      </c>
      <c r="G88" s="262"/>
      <c r="H88" s="244" t="s">
        <v>1441</v>
      </c>
      <c r="I88" s="244" t="s">
        <v>1417</v>
      </c>
      <c r="J88" s="244">
        <v>50</v>
      </c>
      <c r="K88" s="255"/>
    </row>
    <row r="89" spans="2:11" ht="15" customHeight="1">
      <c r="B89" s="264"/>
      <c r="C89" s="244" t="s">
        <v>1442</v>
      </c>
      <c r="D89" s="244"/>
      <c r="E89" s="244"/>
      <c r="F89" s="263" t="s">
        <v>1421</v>
      </c>
      <c r="G89" s="262"/>
      <c r="H89" s="244" t="s">
        <v>1442</v>
      </c>
      <c r="I89" s="244" t="s">
        <v>1417</v>
      </c>
      <c r="J89" s="244">
        <v>50</v>
      </c>
      <c r="K89" s="255"/>
    </row>
    <row r="90" spans="2:11" ht="15" customHeight="1">
      <c r="B90" s="264"/>
      <c r="C90" s="244" t="s">
        <v>120</v>
      </c>
      <c r="D90" s="244"/>
      <c r="E90" s="244"/>
      <c r="F90" s="263" t="s">
        <v>1421</v>
      </c>
      <c r="G90" s="262"/>
      <c r="H90" s="244" t="s">
        <v>1443</v>
      </c>
      <c r="I90" s="244" t="s">
        <v>1417</v>
      </c>
      <c r="J90" s="244">
        <v>255</v>
      </c>
      <c r="K90" s="255"/>
    </row>
    <row r="91" spans="2:11" ht="15" customHeight="1">
      <c r="B91" s="264"/>
      <c r="C91" s="244" t="s">
        <v>1444</v>
      </c>
      <c r="D91" s="244"/>
      <c r="E91" s="244"/>
      <c r="F91" s="263" t="s">
        <v>1415</v>
      </c>
      <c r="G91" s="262"/>
      <c r="H91" s="244" t="s">
        <v>1445</v>
      </c>
      <c r="I91" s="244" t="s">
        <v>1446</v>
      </c>
      <c r="J91" s="244"/>
      <c r="K91" s="255"/>
    </row>
    <row r="92" spans="2:11" ht="15" customHeight="1">
      <c r="B92" s="264"/>
      <c r="C92" s="244" t="s">
        <v>1447</v>
      </c>
      <c r="D92" s="244"/>
      <c r="E92" s="244"/>
      <c r="F92" s="263" t="s">
        <v>1415</v>
      </c>
      <c r="G92" s="262"/>
      <c r="H92" s="244" t="s">
        <v>1448</v>
      </c>
      <c r="I92" s="244" t="s">
        <v>1449</v>
      </c>
      <c r="J92" s="244"/>
      <c r="K92" s="255"/>
    </row>
    <row r="93" spans="2:11" ht="15" customHeight="1">
      <c r="B93" s="264"/>
      <c r="C93" s="244" t="s">
        <v>1450</v>
      </c>
      <c r="D93" s="244"/>
      <c r="E93" s="244"/>
      <c r="F93" s="263" t="s">
        <v>1415</v>
      </c>
      <c r="G93" s="262"/>
      <c r="H93" s="244" t="s">
        <v>1450</v>
      </c>
      <c r="I93" s="244" t="s">
        <v>1449</v>
      </c>
      <c r="J93" s="244"/>
      <c r="K93" s="255"/>
    </row>
    <row r="94" spans="2:11" ht="15" customHeight="1">
      <c r="B94" s="264"/>
      <c r="C94" s="244" t="s">
        <v>39</v>
      </c>
      <c r="D94" s="244"/>
      <c r="E94" s="244"/>
      <c r="F94" s="263" t="s">
        <v>1415</v>
      </c>
      <c r="G94" s="262"/>
      <c r="H94" s="244" t="s">
        <v>1451</v>
      </c>
      <c r="I94" s="244" t="s">
        <v>1449</v>
      </c>
      <c r="J94" s="244"/>
      <c r="K94" s="255"/>
    </row>
    <row r="95" spans="2:11" ht="15" customHeight="1">
      <c r="B95" s="264"/>
      <c r="C95" s="244" t="s">
        <v>49</v>
      </c>
      <c r="D95" s="244"/>
      <c r="E95" s="244"/>
      <c r="F95" s="263" t="s">
        <v>1415</v>
      </c>
      <c r="G95" s="262"/>
      <c r="H95" s="244" t="s">
        <v>1452</v>
      </c>
      <c r="I95" s="244" t="s">
        <v>1449</v>
      </c>
      <c r="J95" s="244"/>
      <c r="K95" s="255"/>
    </row>
    <row r="96" spans="2:11" ht="15" customHeight="1">
      <c r="B96" s="267"/>
      <c r="C96" s="268"/>
      <c r="D96" s="268"/>
      <c r="E96" s="268"/>
      <c r="F96" s="268"/>
      <c r="G96" s="268"/>
      <c r="H96" s="268"/>
      <c r="I96" s="268"/>
      <c r="J96" s="268"/>
      <c r="K96" s="269"/>
    </row>
    <row r="97" spans="2:11" ht="18.75" customHeight="1">
      <c r="B97" s="270"/>
      <c r="C97" s="271"/>
      <c r="D97" s="271"/>
      <c r="E97" s="271"/>
      <c r="F97" s="271"/>
      <c r="G97" s="271"/>
      <c r="H97" s="271"/>
      <c r="I97" s="271"/>
      <c r="J97" s="271"/>
      <c r="K97" s="270"/>
    </row>
    <row r="98" spans="2:11" ht="18.75" customHeight="1">
      <c r="B98" s="250"/>
      <c r="C98" s="250"/>
      <c r="D98" s="250"/>
      <c r="E98" s="250"/>
      <c r="F98" s="250"/>
      <c r="G98" s="250"/>
      <c r="H98" s="250"/>
      <c r="I98" s="250"/>
      <c r="J98" s="250"/>
      <c r="K98" s="250"/>
    </row>
    <row r="99" spans="2:11" ht="7.5" customHeight="1">
      <c r="B99" s="251"/>
      <c r="C99" s="252"/>
      <c r="D99" s="252"/>
      <c r="E99" s="252"/>
      <c r="F99" s="252"/>
      <c r="G99" s="252"/>
      <c r="H99" s="252"/>
      <c r="I99" s="252"/>
      <c r="J99" s="252"/>
      <c r="K99" s="253"/>
    </row>
    <row r="100" spans="2:11" ht="45" customHeight="1">
      <c r="B100" s="254"/>
      <c r="C100" s="356" t="s">
        <v>1453</v>
      </c>
      <c r="D100" s="356"/>
      <c r="E100" s="356"/>
      <c r="F100" s="356"/>
      <c r="G100" s="356"/>
      <c r="H100" s="356"/>
      <c r="I100" s="356"/>
      <c r="J100" s="356"/>
      <c r="K100" s="255"/>
    </row>
    <row r="101" spans="2:11" ht="17.25" customHeight="1">
      <c r="B101" s="254"/>
      <c r="C101" s="256" t="s">
        <v>1409</v>
      </c>
      <c r="D101" s="256"/>
      <c r="E101" s="256"/>
      <c r="F101" s="256" t="s">
        <v>1410</v>
      </c>
      <c r="G101" s="257"/>
      <c r="H101" s="256" t="s">
        <v>115</v>
      </c>
      <c r="I101" s="256" t="s">
        <v>58</v>
      </c>
      <c r="J101" s="256" t="s">
        <v>1411</v>
      </c>
      <c r="K101" s="255"/>
    </row>
    <row r="102" spans="2:11" ht="17.25" customHeight="1">
      <c r="B102" s="254"/>
      <c r="C102" s="258" t="s">
        <v>1412</v>
      </c>
      <c r="D102" s="258"/>
      <c r="E102" s="258"/>
      <c r="F102" s="259" t="s">
        <v>1413</v>
      </c>
      <c r="G102" s="260"/>
      <c r="H102" s="258"/>
      <c r="I102" s="258"/>
      <c r="J102" s="258" t="s">
        <v>1414</v>
      </c>
      <c r="K102" s="255"/>
    </row>
    <row r="103" spans="2:11" ht="5.25" customHeight="1">
      <c r="B103" s="254"/>
      <c r="C103" s="256"/>
      <c r="D103" s="256"/>
      <c r="E103" s="256"/>
      <c r="F103" s="256"/>
      <c r="G103" s="272"/>
      <c r="H103" s="256"/>
      <c r="I103" s="256"/>
      <c r="J103" s="256"/>
      <c r="K103" s="255"/>
    </row>
    <row r="104" spans="2:11" ht="15" customHeight="1">
      <c r="B104" s="254"/>
      <c r="C104" s="244" t="s">
        <v>54</v>
      </c>
      <c r="D104" s="261"/>
      <c r="E104" s="261"/>
      <c r="F104" s="263" t="s">
        <v>1415</v>
      </c>
      <c r="G104" s="272"/>
      <c r="H104" s="244" t="s">
        <v>1454</v>
      </c>
      <c r="I104" s="244" t="s">
        <v>1417</v>
      </c>
      <c r="J104" s="244">
        <v>20</v>
      </c>
      <c r="K104" s="255"/>
    </row>
    <row r="105" spans="2:11" ht="15" customHeight="1">
      <c r="B105" s="254"/>
      <c r="C105" s="244" t="s">
        <v>1418</v>
      </c>
      <c r="D105" s="244"/>
      <c r="E105" s="244"/>
      <c r="F105" s="263" t="s">
        <v>1415</v>
      </c>
      <c r="G105" s="244"/>
      <c r="H105" s="244" t="s">
        <v>1454</v>
      </c>
      <c r="I105" s="244" t="s">
        <v>1417</v>
      </c>
      <c r="J105" s="244">
        <v>120</v>
      </c>
      <c r="K105" s="255"/>
    </row>
    <row r="106" spans="2:11" ht="15" customHeight="1">
      <c r="B106" s="264"/>
      <c r="C106" s="244" t="s">
        <v>1420</v>
      </c>
      <c r="D106" s="244"/>
      <c r="E106" s="244"/>
      <c r="F106" s="263" t="s">
        <v>1421</v>
      </c>
      <c r="G106" s="244"/>
      <c r="H106" s="244" t="s">
        <v>1454</v>
      </c>
      <c r="I106" s="244" t="s">
        <v>1417</v>
      </c>
      <c r="J106" s="244">
        <v>50</v>
      </c>
      <c r="K106" s="255"/>
    </row>
    <row r="107" spans="2:11" ht="15" customHeight="1">
      <c r="B107" s="264"/>
      <c r="C107" s="244" t="s">
        <v>1423</v>
      </c>
      <c r="D107" s="244"/>
      <c r="E107" s="244"/>
      <c r="F107" s="263" t="s">
        <v>1415</v>
      </c>
      <c r="G107" s="244"/>
      <c r="H107" s="244" t="s">
        <v>1454</v>
      </c>
      <c r="I107" s="244" t="s">
        <v>1425</v>
      </c>
      <c r="J107" s="244"/>
      <c r="K107" s="255"/>
    </row>
    <row r="108" spans="2:11" ht="15" customHeight="1">
      <c r="B108" s="264"/>
      <c r="C108" s="244" t="s">
        <v>1434</v>
      </c>
      <c r="D108" s="244"/>
      <c r="E108" s="244"/>
      <c r="F108" s="263" t="s">
        <v>1421</v>
      </c>
      <c r="G108" s="244"/>
      <c r="H108" s="244" t="s">
        <v>1454</v>
      </c>
      <c r="I108" s="244" t="s">
        <v>1417</v>
      </c>
      <c r="J108" s="244">
        <v>50</v>
      </c>
      <c r="K108" s="255"/>
    </row>
    <row r="109" spans="2:11" ht="15" customHeight="1">
      <c r="B109" s="264"/>
      <c r="C109" s="244" t="s">
        <v>1442</v>
      </c>
      <c r="D109" s="244"/>
      <c r="E109" s="244"/>
      <c r="F109" s="263" t="s">
        <v>1421</v>
      </c>
      <c r="G109" s="244"/>
      <c r="H109" s="244" t="s">
        <v>1454</v>
      </c>
      <c r="I109" s="244" t="s">
        <v>1417</v>
      </c>
      <c r="J109" s="244">
        <v>50</v>
      </c>
      <c r="K109" s="255"/>
    </row>
    <row r="110" spans="2:11" ht="15" customHeight="1">
      <c r="B110" s="264"/>
      <c r="C110" s="244" t="s">
        <v>1440</v>
      </c>
      <c r="D110" s="244"/>
      <c r="E110" s="244"/>
      <c r="F110" s="263" t="s">
        <v>1421</v>
      </c>
      <c r="G110" s="244"/>
      <c r="H110" s="244" t="s">
        <v>1454</v>
      </c>
      <c r="I110" s="244" t="s">
        <v>1417</v>
      </c>
      <c r="J110" s="244">
        <v>50</v>
      </c>
      <c r="K110" s="255"/>
    </row>
    <row r="111" spans="2:11" ht="15" customHeight="1">
      <c r="B111" s="264"/>
      <c r="C111" s="244" t="s">
        <v>54</v>
      </c>
      <c r="D111" s="244"/>
      <c r="E111" s="244"/>
      <c r="F111" s="263" t="s">
        <v>1415</v>
      </c>
      <c r="G111" s="244"/>
      <c r="H111" s="244" t="s">
        <v>1455</v>
      </c>
      <c r="I111" s="244" t="s">
        <v>1417</v>
      </c>
      <c r="J111" s="244">
        <v>20</v>
      </c>
      <c r="K111" s="255"/>
    </row>
    <row r="112" spans="2:11" ht="15" customHeight="1">
      <c r="B112" s="264"/>
      <c r="C112" s="244" t="s">
        <v>1456</v>
      </c>
      <c r="D112" s="244"/>
      <c r="E112" s="244"/>
      <c r="F112" s="263" t="s">
        <v>1415</v>
      </c>
      <c r="G112" s="244"/>
      <c r="H112" s="244" t="s">
        <v>1457</v>
      </c>
      <c r="I112" s="244" t="s">
        <v>1417</v>
      </c>
      <c r="J112" s="244">
        <v>120</v>
      </c>
      <c r="K112" s="255"/>
    </row>
    <row r="113" spans="2:11" ht="15" customHeight="1">
      <c r="B113" s="264"/>
      <c r="C113" s="244" t="s">
        <v>39</v>
      </c>
      <c r="D113" s="244"/>
      <c r="E113" s="244"/>
      <c r="F113" s="263" t="s">
        <v>1415</v>
      </c>
      <c r="G113" s="244"/>
      <c r="H113" s="244" t="s">
        <v>1458</v>
      </c>
      <c r="I113" s="244" t="s">
        <v>1449</v>
      </c>
      <c r="J113" s="244"/>
      <c r="K113" s="255"/>
    </row>
    <row r="114" spans="2:11" ht="15" customHeight="1">
      <c r="B114" s="264"/>
      <c r="C114" s="244" t="s">
        <v>49</v>
      </c>
      <c r="D114" s="244"/>
      <c r="E114" s="244"/>
      <c r="F114" s="263" t="s">
        <v>1415</v>
      </c>
      <c r="G114" s="244"/>
      <c r="H114" s="244" t="s">
        <v>1459</v>
      </c>
      <c r="I114" s="244" t="s">
        <v>1449</v>
      </c>
      <c r="J114" s="244"/>
      <c r="K114" s="255"/>
    </row>
    <row r="115" spans="2:11" ht="15" customHeight="1">
      <c r="B115" s="264"/>
      <c r="C115" s="244" t="s">
        <v>58</v>
      </c>
      <c r="D115" s="244"/>
      <c r="E115" s="244"/>
      <c r="F115" s="263" t="s">
        <v>1415</v>
      </c>
      <c r="G115" s="244"/>
      <c r="H115" s="244" t="s">
        <v>1460</v>
      </c>
      <c r="I115" s="244" t="s">
        <v>1461</v>
      </c>
      <c r="J115" s="244"/>
      <c r="K115" s="255"/>
    </row>
    <row r="116" spans="2:11" ht="15" customHeight="1">
      <c r="B116" s="267"/>
      <c r="C116" s="273"/>
      <c r="D116" s="273"/>
      <c r="E116" s="273"/>
      <c r="F116" s="273"/>
      <c r="G116" s="273"/>
      <c r="H116" s="273"/>
      <c r="I116" s="273"/>
      <c r="J116" s="273"/>
      <c r="K116" s="269"/>
    </row>
    <row r="117" spans="2:11" ht="18.75" customHeight="1">
      <c r="B117" s="274"/>
      <c r="C117" s="240"/>
      <c r="D117" s="240"/>
      <c r="E117" s="240"/>
      <c r="F117" s="275"/>
      <c r="G117" s="240"/>
      <c r="H117" s="240"/>
      <c r="I117" s="240"/>
      <c r="J117" s="240"/>
      <c r="K117" s="274"/>
    </row>
    <row r="118" spans="2:11" ht="18.75" customHeight="1">
      <c r="B118" s="250"/>
      <c r="C118" s="250"/>
      <c r="D118" s="250"/>
      <c r="E118" s="250"/>
      <c r="F118" s="250"/>
      <c r="G118" s="250"/>
      <c r="H118" s="250"/>
      <c r="I118" s="250"/>
      <c r="J118" s="250"/>
      <c r="K118" s="250"/>
    </row>
    <row r="119" spans="2:11" ht="7.5" customHeight="1">
      <c r="B119" s="276"/>
      <c r="C119" s="277"/>
      <c r="D119" s="277"/>
      <c r="E119" s="277"/>
      <c r="F119" s="277"/>
      <c r="G119" s="277"/>
      <c r="H119" s="277"/>
      <c r="I119" s="277"/>
      <c r="J119" s="277"/>
      <c r="K119" s="278"/>
    </row>
    <row r="120" spans="2:11" ht="45" customHeight="1">
      <c r="B120" s="279"/>
      <c r="C120" s="352" t="s">
        <v>1462</v>
      </c>
      <c r="D120" s="352"/>
      <c r="E120" s="352"/>
      <c r="F120" s="352"/>
      <c r="G120" s="352"/>
      <c r="H120" s="352"/>
      <c r="I120" s="352"/>
      <c r="J120" s="352"/>
      <c r="K120" s="280"/>
    </row>
    <row r="121" spans="2:11" ht="17.25" customHeight="1">
      <c r="B121" s="281"/>
      <c r="C121" s="256" t="s">
        <v>1409</v>
      </c>
      <c r="D121" s="256"/>
      <c r="E121" s="256"/>
      <c r="F121" s="256" t="s">
        <v>1410</v>
      </c>
      <c r="G121" s="257"/>
      <c r="H121" s="256" t="s">
        <v>115</v>
      </c>
      <c r="I121" s="256" t="s">
        <v>58</v>
      </c>
      <c r="J121" s="256" t="s">
        <v>1411</v>
      </c>
      <c r="K121" s="282"/>
    </row>
    <row r="122" spans="2:11" ht="17.25" customHeight="1">
      <c r="B122" s="281"/>
      <c r="C122" s="258" t="s">
        <v>1412</v>
      </c>
      <c r="D122" s="258"/>
      <c r="E122" s="258"/>
      <c r="F122" s="259" t="s">
        <v>1413</v>
      </c>
      <c r="G122" s="260"/>
      <c r="H122" s="258"/>
      <c r="I122" s="258"/>
      <c r="J122" s="258" t="s">
        <v>1414</v>
      </c>
      <c r="K122" s="282"/>
    </row>
    <row r="123" spans="2:11" ht="5.25" customHeight="1">
      <c r="B123" s="283"/>
      <c r="C123" s="261"/>
      <c r="D123" s="261"/>
      <c r="E123" s="261"/>
      <c r="F123" s="261"/>
      <c r="G123" s="244"/>
      <c r="H123" s="261"/>
      <c r="I123" s="261"/>
      <c r="J123" s="261"/>
      <c r="K123" s="284"/>
    </row>
    <row r="124" spans="2:11" ht="15" customHeight="1">
      <c r="B124" s="283"/>
      <c r="C124" s="244" t="s">
        <v>1418</v>
      </c>
      <c r="D124" s="261"/>
      <c r="E124" s="261"/>
      <c r="F124" s="263" t="s">
        <v>1415</v>
      </c>
      <c r="G124" s="244"/>
      <c r="H124" s="244" t="s">
        <v>1454</v>
      </c>
      <c r="I124" s="244" t="s">
        <v>1417</v>
      </c>
      <c r="J124" s="244">
        <v>120</v>
      </c>
      <c r="K124" s="285"/>
    </row>
    <row r="125" spans="2:11" ht="15" customHeight="1">
      <c r="B125" s="283"/>
      <c r="C125" s="244" t="s">
        <v>1463</v>
      </c>
      <c r="D125" s="244"/>
      <c r="E125" s="244"/>
      <c r="F125" s="263" t="s">
        <v>1415</v>
      </c>
      <c r="G125" s="244"/>
      <c r="H125" s="244" t="s">
        <v>1464</v>
      </c>
      <c r="I125" s="244" t="s">
        <v>1417</v>
      </c>
      <c r="J125" s="244" t="s">
        <v>1465</v>
      </c>
      <c r="K125" s="285"/>
    </row>
    <row r="126" spans="2:11" ht="15" customHeight="1">
      <c r="B126" s="283"/>
      <c r="C126" s="244" t="s">
        <v>1364</v>
      </c>
      <c r="D126" s="244"/>
      <c r="E126" s="244"/>
      <c r="F126" s="263" t="s">
        <v>1415</v>
      </c>
      <c r="G126" s="244"/>
      <c r="H126" s="244" t="s">
        <v>1466</v>
      </c>
      <c r="I126" s="244" t="s">
        <v>1417</v>
      </c>
      <c r="J126" s="244" t="s">
        <v>1465</v>
      </c>
      <c r="K126" s="285"/>
    </row>
    <row r="127" spans="2:11" ht="15" customHeight="1">
      <c r="B127" s="283"/>
      <c r="C127" s="244" t="s">
        <v>1426</v>
      </c>
      <c r="D127" s="244"/>
      <c r="E127" s="244"/>
      <c r="F127" s="263" t="s">
        <v>1421</v>
      </c>
      <c r="G127" s="244"/>
      <c r="H127" s="244" t="s">
        <v>1427</v>
      </c>
      <c r="I127" s="244" t="s">
        <v>1417</v>
      </c>
      <c r="J127" s="244">
        <v>15</v>
      </c>
      <c r="K127" s="285"/>
    </row>
    <row r="128" spans="2:11" ht="15" customHeight="1">
      <c r="B128" s="283"/>
      <c r="C128" s="265" t="s">
        <v>1428</v>
      </c>
      <c r="D128" s="265"/>
      <c r="E128" s="265"/>
      <c r="F128" s="266" t="s">
        <v>1421</v>
      </c>
      <c r="G128" s="265"/>
      <c r="H128" s="265" t="s">
        <v>1429</v>
      </c>
      <c r="I128" s="265" t="s">
        <v>1417</v>
      </c>
      <c r="J128" s="265">
        <v>15</v>
      </c>
      <c r="K128" s="285"/>
    </row>
    <row r="129" spans="2:11" ht="15" customHeight="1">
      <c r="B129" s="283"/>
      <c r="C129" s="265" t="s">
        <v>1430</v>
      </c>
      <c r="D129" s="265"/>
      <c r="E129" s="265"/>
      <c r="F129" s="266" t="s">
        <v>1421</v>
      </c>
      <c r="G129" s="265"/>
      <c r="H129" s="265" t="s">
        <v>1431</v>
      </c>
      <c r="I129" s="265" t="s">
        <v>1417</v>
      </c>
      <c r="J129" s="265">
        <v>20</v>
      </c>
      <c r="K129" s="285"/>
    </row>
    <row r="130" spans="2:11" ht="15" customHeight="1">
      <c r="B130" s="283"/>
      <c r="C130" s="265" t="s">
        <v>1432</v>
      </c>
      <c r="D130" s="265"/>
      <c r="E130" s="265"/>
      <c r="F130" s="266" t="s">
        <v>1421</v>
      </c>
      <c r="G130" s="265"/>
      <c r="H130" s="265" t="s">
        <v>1433</v>
      </c>
      <c r="I130" s="265" t="s">
        <v>1417</v>
      </c>
      <c r="J130" s="265">
        <v>20</v>
      </c>
      <c r="K130" s="285"/>
    </row>
    <row r="131" spans="2:11" ht="15" customHeight="1">
      <c r="B131" s="283"/>
      <c r="C131" s="244" t="s">
        <v>1420</v>
      </c>
      <c r="D131" s="244"/>
      <c r="E131" s="244"/>
      <c r="F131" s="263" t="s">
        <v>1421</v>
      </c>
      <c r="G131" s="244"/>
      <c r="H131" s="244" t="s">
        <v>1454</v>
      </c>
      <c r="I131" s="244" t="s">
        <v>1417</v>
      </c>
      <c r="J131" s="244">
        <v>50</v>
      </c>
      <c r="K131" s="285"/>
    </row>
    <row r="132" spans="2:11" ht="15" customHeight="1">
      <c r="B132" s="283"/>
      <c r="C132" s="244" t="s">
        <v>1434</v>
      </c>
      <c r="D132" s="244"/>
      <c r="E132" s="244"/>
      <c r="F132" s="263" t="s">
        <v>1421</v>
      </c>
      <c r="G132" s="244"/>
      <c r="H132" s="244" t="s">
        <v>1454</v>
      </c>
      <c r="I132" s="244" t="s">
        <v>1417</v>
      </c>
      <c r="J132" s="244">
        <v>50</v>
      </c>
      <c r="K132" s="285"/>
    </row>
    <row r="133" spans="2:11" ht="15" customHeight="1">
      <c r="B133" s="283"/>
      <c r="C133" s="244" t="s">
        <v>1440</v>
      </c>
      <c r="D133" s="244"/>
      <c r="E133" s="244"/>
      <c r="F133" s="263" t="s">
        <v>1421</v>
      </c>
      <c r="G133" s="244"/>
      <c r="H133" s="244" t="s">
        <v>1454</v>
      </c>
      <c r="I133" s="244" t="s">
        <v>1417</v>
      </c>
      <c r="J133" s="244">
        <v>50</v>
      </c>
      <c r="K133" s="285"/>
    </row>
    <row r="134" spans="2:11" ht="15" customHeight="1">
      <c r="B134" s="283"/>
      <c r="C134" s="244" t="s">
        <v>1442</v>
      </c>
      <c r="D134" s="244"/>
      <c r="E134" s="244"/>
      <c r="F134" s="263" t="s">
        <v>1421</v>
      </c>
      <c r="G134" s="244"/>
      <c r="H134" s="244" t="s">
        <v>1454</v>
      </c>
      <c r="I134" s="244" t="s">
        <v>1417</v>
      </c>
      <c r="J134" s="244">
        <v>50</v>
      </c>
      <c r="K134" s="285"/>
    </row>
    <row r="135" spans="2:11" ht="15" customHeight="1">
      <c r="B135" s="283"/>
      <c r="C135" s="244" t="s">
        <v>120</v>
      </c>
      <c r="D135" s="244"/>
      <c r="E135" s="244"/>
      <c r="F135" s="263" t="s">
        <v>1421</v>
      </c>
      <c r="G135" s="244"/>
      <c r="H135" s="244" t="s">
        <v>1467</v>
      </c>
      <c r="I135" s="244" t="s">
        <v>1417</v>
      </c>
      <c r="J135" s="244">
        <v>255</v>
      </c>
      <c r="K135" s="285"/>
    </row>
    <row r="136" spans="2:11" ht="15" customHeight="1">
      <c r="B136" s="283"/>
      <c r="C136" s="244" t="s">
        <v>1444</v>
      </c>
      <c r="D136" s="244"/>
      <c r="E136" s="244"/>
      <c r="F136" s="263" t="s">
        <v>1415</v>
      </c>
      <c r="G136" s="244"/>
      <c r="H136" s="244" t="s">
        <v>1468</v>
      </c>
      <c r="I136" s="244" t="s">
        <v>1446</v>
      </c>
      <c r="J136" s="244"/>
      <c r="K136" s="285"/>
    </row>
    <row r="137" spans="2:11" ht="15" customHeight="1">
      <c r="B137" s="283"/>
      <c r="C137" s="244" t="s">
        <v>1447</v>
      </c>
      <c r="D137" s="244"/>
      <c r="E137" s="244"/>
      <c r="F137" s="263" t="s">
        <v>1415</v>
      </c>
      <c r="G137" s="244"/>
      <c r="H137" s="244" t="s">
        <v>1469</v>
      </c>
      <c r="I137" s="244" t="s">
        <v>1449</v>
      </c>
      <c r="J137" s="244"/>
      <c r="K137" s="285"/>
    </row>
    <row r="138" spans="2:11" ht="15" customHeight="1">
      <c r="B138" s="283"/>
      <c r="C138" s="244" t="s">
        <v>1450</v>
      </c>
      <c r="D138" s="244"/>
      <c r="E138" s="244"/>
      <c r="F138" s="263" t="s">
        <v>1415</v>
      </c>
      <c r="G138" s="244"/>
      <c r="H138" s="244" t="s">
        <v>1450</v>
      </c>
      <c r="I138" s="244" t="s">
        <v>1449</v>
      </c>
      <c r="J138" s="244"/>
      <c r="K138" s="285"/>
    </row>
    <row r="139" spans="2:11" ht="15" customHeight="1">
      <c r="B139" s="283"/>
      <c r="C139" s="244" t="s">
        <v>39</v>
      </c>
      <c r="D139" s="244"/>
      <c r="E139" s="244"/>
      <c r="F139" s="263" t="s">
        <v>1415</v>
      </c>
      <c r="G139" s="244"/>
      <c r="H139" s="244" t="s">
        <v>1470</v>
      </c>
      <c r="I139" s="244" t="s">
        <v>1449</v>
      </c>
      <c r="J139" s="244"/>
      <c r="K139" s="285"/>
    </row>
    <row r="140" spans="2:11" ht="15" customHeight="1">
      <c r="B140" s="283"/>
      <c r="C140" s="244" t="s">
        <v>1471</v>
      </c>
      <c r="D140" s="244"/>
      <c r="E140" s="244"/>
      <c r="F140" s="263" t="s">
        <v>1415</v>
      </c>
      <c r="G140" s="244"/>
      <c r="H140" s="244" t="s">
        <v>1472</v>
      </c>
      <c r="I140" s="244" t="s">
        <v>1449</v>
      </c>
      <c r="J140" s="244"/>
      <c r="K140" s="285"/>
    </row>
    <row r="141" spans="2:11" ht="15" customHeight="1">
      <c r="B141" s="286"/>
      <c r="C141" s="287"/>
      <c r="D141" s="287"/>
      <c r="E141" s="287"/>
      <c r="F141" s="287"/>
      <c r="G141" s="287"/>
      <c r="H141" s="287"/>
      <c r="I141" s="287"/>
      <c r="J141" s="287"/>
      <c r="K141" s="288"/>
    </row>
    <row r="142" spans="2:11" ht="18.75" customHeight="1">
      <c r="B142" s="240"/>
      <c r="C142" s="240"/>
      <c r="D142" s="240"/>
      <c r="E142" s="240"/>
      <c r="F142" s="275"/>
      <c r="G142" s="240"/>
      <c r="H142" s="240"/>
      <c r="I142" s="240"/>
      <c r="J142" s="240"/>
      <c r="K142" s="240"/>
    </row>
    <row r="143" spans="2:11" ht="18.75" customHeight="1">
      <c r="B143" s="250"/>
      <c r="C143" s="250"/>
      <c r="D143" s="250"/>
      <c r="E143" s="250"/>
      <c r="F143" s="250"/>
      <c r="G143" s="250"/>
      <c r="H143" s="250"/>
      <c r="I143" s="250"/>
      <c r="J143" s="250"/>
      <c r="K143" s="250"/>
    </row>
    <row r="144" spans="2:11" ht="7.5" customHeight="1">
      <c r="B144" s="251"/>
      <c r="C144" s="252"/>
      <c r="D144" s="252"/>
      <c r="E144" s="252"/>
      <c r="F144" s="252"/>
      <c r="G144" s="252"/>
      <c r="H144" s="252"/>
      <c r="I144" s="252"/>
      <c r="J144" s="252"/>
      <c r="K144" s="253"/>
    </row>
    <row r="145" spans="2:11" ht="45" customHeight="1">
      <c r="B145" s="254"/>
      <c r="C145" s="356" t="s">
        <v>1473</v>
      </c>
      <c r="D145" s="356"/>
      <c r="E145" s="356"/>
      <c r="F145" s="356"/>
      <c r="G145" s="356"/>
      <c r="H145" s="356"/>
      <c r="I145" s="356"/>
      <c r="J145" s="356"/>
      <c r="K145" s="255"/>
    </row>
    <row r="146" spans="2:11" ht="17.25" customHeight="1">
      <c r="B146" s="254"/>
      <c r="C146" s="256" t="s">
        <v>1409</v>
      </c>
      <c r="D146" s="256"/>
      <c r="E146" s="256"/>
      <c r="F146" s="256" t="s">
        <v>1410</v>
      </c>
      <c r="G146" s="257"/>
      <c r="H146" s="256" t="s">
        <v>115</v>
      </c>
      <c r="I146" s="256" t="s">
        <v>58</v>
      </c>
      <c r="J146" s="256" t="s">
        <v>1411</v>
      </c>
      <c r="K146" s="255"/>
    </row>
    <row r="147" spans="2:11" ht="17.25" customHeight="1">
      <c r="B147" s="254"/>
      <c r="C147" s="258" t="s">
        <v>1412</v>
      </c>
      <c r="D147" s="258"/>
      <c r="E147" s="258"/>
      <c r="F147" s="259" t="s">
        <v>1413</v>
      </c>
      <c r="G147" s="260"/>
      <c r="H147" s="258"/>
      <c r="I147" s="258"/>
      <c r="J147" s="258" t="s">
        <v>1414</v>
      </c>
      <c r="K147" s="255"/>
    </row>
    <row r="148" spans="2:11" ht="5.25" customHeight="1">
      <c r="B148" s="264"/>
      <c r="C148" s="261"/>
      <c r="D148" s="261"/>
      <c r="E148" s="261"/>
      <c r="F148" s="261"/>
      <c r="G148" s="262"/>
      <c r="H148" s="261"/>
      <c r="I148" s="261"/>
      <c r="J148" s="261"/>
      <c r="K148" s="285"/>
    </row>
    <row r="149" spans="2:11" ht="15" customHeight="1">
      <c r="B149" s="264"/>
      <c r="C149" s="289" t="s">
        <v>1418</v>
      </c>
      <c r="D149" s="244"/>
      <c r="E149" s="244"/>
      <c r="F149" s="290" t="s">
        <v>1415</v>
      </c>
      <c r="G149" s="244"/>
      <c r="H149" s="289" t="s">
        <v>1454</v>
      </c>
      <c r="I149" s="289" t="s">
        <v>1417</v>
      </c>
      <c r="J149" s="289">
        <v>120</v>
      </c>
      <c r="K149" s="285"/>
    </row>
    <row r="150" spans="2:11" ht="15" customHeight="1">
      <c r="B150" s="264"/>
      <c r="C150" s="289" t="s">
        <v>1463</v>
      </c>
      <c r="D150" s="244"/>
      <c r="E150" s="244"/>
      <c r="F150" s="290" t="s">
        <v>1415</v>
      </c>
      <c r="G150" s="244"/>
      <c r="H150" s="289" t="s">
        <v>1474</v>
      </c>
      <c r="I150" s="289" t="s">
        <v>1417</v>
      </c>
      <c r="J150" s="289" t="s">
        <v>1465</v>
      </c>
      <c r="K150" s="285"/>
    </row>
    <row r="151" spans="2:11" ht="15" customHeight="1">
      <c r="B151" s="264"/>
      <c r="C151" s="289" t="s">
        <v>1364</v>
      </c>
      <c r="D151" s="244"/>
      <c r="E151" s="244"/>
      <c r="F151" s="290" t="s">
        <v>1415</v>
      </c>
      <c r="G151" s="244"/>
      <c r="H151" s="289" t="s">
        <v>1475</v>
      </c>
      <c r="I151" s="289" t="s">
        <v>1417</v>
      </c>
      <c r="J151" s="289" t="s">
        <v>1465</v>
      </c>
      <c r="K151" s="285"/>
    </row>
    <row r="152" spans="2:11" ht="15" customHeight="1">
      <c r="B152" s="264"/>
      <c r="C152" s="289" t="s">
        <v>1420</v>
      </c>
      <c r="D152" s="244"/>
      <c r="E152" s="244"/>
      <c r="F152" s="290" t="s">
        <v>1421</v>
      </c>
      <c r="G152" s="244"/>
      <c r="H152" s="289" t="s">
        <v>1454</v>
      </c>
      <c r="I152" s="289" t="s">
        <v>1417</v>
      </c>
      <c r="J152" s="289">
        <v>50</v>
      </c>
      <c r="K152" s="285"/>
    </row>
    <row r="153" spans="2:11" ht="15" customHeight="1">
      <c r="B153" s="264"/>
      <c r="C153" s="289" t="s">
        <v>1423</v>
      </c>
      <c r="D153" s="244"/>
      <c r="E153" s="244"/>
      <c r="F153" s="290" t="s">
        <v>1415</v>
      </c>
      <c r="G153" s="244"/>
      <c r="H153" s="289" t="s">
        <v>1454</v>
      </c>
      <c r="I153" s="289" t="s">
        <v>1425</v>
      </c>
      <c r="J153" s="289"/>
      <c r="K153" s="285"/>
    </row>
    <row r="154" spans="2:11" ht="15" customHeight="1">
      <c r="B154" s="264"/>
      <c r="C154" s="289" t="s">
        <v>1434</v>
      </c>
      <c r="D154" s="244"/>
      <c r="E154" s="244"/>
      <c r="F154" s="290" t="s">
        <v>1421</v>
      </c>
      <c r="G154" s="244"/>
      <c r="H154" s="289" t="s">
        <v>1454</v>
      </c>
      <c r="I154" s="289" t="s">
        <v>1417</v>
      </c>
      <c r="J154" s="289">
        <v>50</v>
      </c>
      <c r="K154" s="285"/>
    </row>
    <row r="155" spans="2:11" ht="15" customHeight="1">
      <c r="B155" s="264"/>
      <c r="C155" s="289" t="s">
        <v>1442</v>
      </c>
      <c r="D155" s="244"/>
      <c r="E155" s="244"/>
      <c r="F155" s="290" t="s">
        <v>1421</v>
      </c>
      <c r="G155" s="244"/>
      <c r="H155" s="289" t="s">
        <v>1454</v>
      </c>
      <c r="I155" s="289" t="s">
        <v>1417</v>
      </c>
      <c r="J155" s="289">
        <v>50</v>
      </c>
      <c r="K155" s="285"/>
    </row>
    <row r="156" spans="2:11" ht="15" customHeight="1">
      <c r="B156" s="264"/>
      <c r="C156" s="289" t="s">
        <v>1440</v>
      </c>
      <c r="D156" s="244"/>
      <c r="E156" s="244"/>
      <c r="F156" s="290" t="s">
        <v>1421</v>
      </c>
      <c r="G156" s="244"/>
      <c r="H156" s="289" t="s">
        <v>1454</v>
      </c>
      <c r="I156" s="289" t="s">
        <v>1417</v>
      </c>
      <c r="J156" s="289">
        <v>50</v>
      </c>
      <c r="K156" s="285"/>
    </row>
    <row r="157" spans="2:11" ht="15" customHeight="1">
      <c r="B157" s="264"/>
      <c r="C157" s="289" t="s">
        <v>88</v>
      </c>
      <c r="D157" s="244"/>
      <c r="E157" s="244"/>
      <c r="F157" s="290" t="s">
        <v>1415</v>
      </c>
      <c r="G157" s="244"/>
      <c r="H157" s="289" t="s">
        <v>1476</v>
      </c>
      <c r="I157" s="289" t="s">
        <v>1417</v>
      </c>
      <c r="J157" s="289" t="s">
        <v>1477</v>
      </c>
      <c r="K157" s="285"/>
    </row>
    <row r="158" spans="2:11" ht="15" customHeight="1">
      <c r="B158" s="264"/>
      <c r="C158" s="289" t="s">
        <v>1478</v>
      </c>
      <c r="D158" s="244"/>
      <c r="E158" s="244"/>
      <c r="F158" s="290" t="s">
        <v>1415</v>
      </c>
      <c r="G158" s="244"/>
      <c r="H158" s="289" t="s">
        <v>1479</v>
      </c>
      <c r="I158" s="289" t="s">
        <v>1449</v>
      </c>
      <c r="J158" s="289"/>
      <c r="K158" s="285"/>
    </row>
    <row r="159" spans="2:11" ht="15" customHeight="1">
      <c r="B159" s="291"/>
      <c r="C159" s="273"/>
      <c r="D159" s="273"/>
      <c r="E159" s="273"/>
      <c r="F159" s="273"/>
      <c r="G159" s="273"/>
      <c r="H159" s="273"/>
      <c r="I159" s="273"/>
      <c r="J159" s="273"/>
      <c r="K159" s="292"/>
    </row>
    <row r="160" spans="2:11" ht="18.75" customHeight="1">
      <c r="B160" s="240"/>
      <c r="C160" s="244"/>
      <c r="D160" s="244"/>
      <c r="E160" s="244"/>
      <c r="F160" s="263"/>
      <c r="G160" s="244"/>
      <c r="H160" s="244"/>
      <c r="I160" s="244"/>
      <c r="J160" s="244"/>
      <c r="K160" s="240"/>
    </row>
    <row r="161" spans="2:11" ht="18.75" customHeight="1">
      <c r="B161" s="250"/>
      <c r="C161" s="250"/>
      <c r="D161" s="250"/>
      <c r="E161" s="250"/>
      <c r="F161" s="250"/>
      <c r="G161" s="250"/>
      <c r="H161" s="250"/>
      <c r="I161" s="250"/>
      <c r="J161" s="250"/>
      <c r="K161" s="250"/>
    </row>
    <row r="162" spans="2:11" ht="7.5" customHeight="1">
      <c r="B162" s="232"/>
      <c r="C162" s="233"/>
      <c r="D162" s="233"/>
      <c r="E162" s="233"/>
      <c r="F162" s="233"/>
      <c r="G162" s="233"/>
      <c r="H162" s="233"/>
      <c r="I162" s="233"/>
      <c r="J162" s="233"/>
      <c r="K162" s="234"/>
    </row>
    <row r="163" spans="2:11" ht="45" customHeight="1">
      <c r="B163" s="235"/>
      <c r="C163" s="352" t="s">
        <v>1480</v>
      </c>
      <c r="D163" s="352"/>
      <c r="E163" s="352"/>
      <c r="F163" s="352"/>
      <c r="G163" s="352"/>
      <c r="H163" s="352"/>
      <c r="I163" s="352"/>
      <c r="J163" s="352"/>
      <c r="K163" s="236"/>
    </row>
    <row r="164" spans="2:11" ht="17.25" customHeight="1">
      <c r="B164" s="235"/>
      <c r="C164" s="256" t="s">
        <v>1409</v>
      </c>
      <c r="D164" s="256"/>
      <c r="E164" s="256"/>
      <c r="F164" s="256" t="s">
        <v>1410</v>
      </c>
      <c r="G164" s="293"/>
      <c r="H164" s="294" t="s">
        <v>115</v>
      </c>
      <c r="I164" s="294" t="s">
        <v>58</v>
      </c>
      <c r="J164" s="256" t="s">
        <v>1411</v>
      </c>
      <c r="K164" s="236"/>
    </row>
    <row r="165" spans="2:11" ht="17.25" customHeight="1">
      <c r="B165" s="237"/>
      <c r="C165" s="258" t="s">
        <v>1412</v>
      </c>
      <c r="D165" s="258"/>
      <c r="E165" s="258"/>
      <c r="F165" s="259" t="s">
        <v>1413</v>
      </c>
      <c r="G165" s="295"/>
      <c r="H165" s="296"/>
      <c r="I165" s="296"/>
      <c r="J165" s="258" t="s">
        <v>1414</v>
      </c>
      <c r="K165" s="238"/>
    </row>
    <row r="166" spans="2:11" ht="5.25" customHeight="1">
      <c r="B166" s="264"/>
      <c r="C166" s="261"/>
      <c r="D166" s="261"/>
      <c r="E166" s="261"/>
      <c r="F166" s="261"/>
      <c r="G166" s="262"/>
      <c r="H166" s="261"/>
      <c r="I166" s="261"/>
      <c r="J166" s="261"/>
      <c r="K166" s="285"/>
    </row>
    <row r="167" spans="2:11" ht="15" customHeight="1">
      <c r="B167" s="264"/>
      <c r="C167" s="244" t="s">
        <v>1418</v>
      </c>
      <c r="D167" s="244"/>
      <c r="E167" s="244"/>
      <c r="F167" s="263" t="s">
        <v>1415</v>
      </c>
      <c r="G167" s="244"/>
      <c r="H167" s="244" t="s">
        <v>1454</v>
      </c>
      <c r="I167" s="244" t="s">
        <v>1417</v>
      </c>
      <c r="J167" s="244">
        <v>120</v>
      </c>
      <c r="K167" s="285"/>
    </row>
    <row r="168" spans="2:11" ht="15" customHeight="1">
      <c r="B168" s="264"/>
      <c r="C168" s="244" t="s">
        <v>1463</v>
      </c>
      <c r="D168" s="244"/>
      <c r="E168" s="244"/>
      <c r="F168" s="263" t="s">
        <v>1415</v>
      </c>
      <c r="G168" s="244"/>
      <c r="H168" s="244" t="s">
        <v>1464</v>
      </c>
      <c r="I168" s="244" t="s">
        <v>1417</v>
      </c>
      <c r="J168" s="244" t="s">
        <v>1465</v>
      </c>
      <c r="K168" s="285"/>
    </row>
    <row r="169" spans="2:11" ht="15" customHeight="1">
      <c r="B169" s="264"/>
      <c r="C169" s="244" t="s">
        <v>1364</v>
      </c>
      <c r="D169" s="244"/>
      <c r="E169" s="244"/>
      <c r="F169" s="263" t="s">
        <v>1415</v>
      </c>
      <c r="G169" s="244"/>
      <c r="H169" s="244" t="s">
        <v>1481</v>
      </c>
      <c r="I169" s="244" t="s">
        <v>1417</v>
      </c>
      <c r="J169" s="244" t="s">
        <v>1465</v>
      </c>
      <c r="K169" s="285"/>
    </row>
    <row r="170" spans="2:11" ht="15" customHeight="1">
      <c r="B170" s="264"/>
      <c r="C170" s="244" t="s">
        <v>1420</v>
      </c>
      <c r="D170" s="244"/>
      <c r="E170" s="244"/>
      <c r="F170" s="263" t="s">
        <v>1421</v>
      </c>
      <c r="G170" s="244"/>
      <c r="H170" s="244" t="s">
        <v>1481</v>
      </c>
      <c r="I170" s="244" t="s">
        <v>1417</v>
      </c>
      <c r="J170" s="244">
        <v>50</v>
      </c>
      <c r="K170" s="285"/>
    </row>
    <row r="171" spans="2:11" ht="15" customHeight="1">
      <c r="B171" s="264"/>
      <c r="C171" s="244" t="s">
        <v>1423</v>
      </c>
      <c r="D171" s="244"/>
      <c r="E171" s="244"/>
      <c r="F171" s="263" t="s">
        <v>1415</v>
      </c>
      <c r="G171" s="244"/>
      <c r="H171" s="244" t="s">
        <v>1481</v>
      </c>
      <c r="I171" s="244" t="s">
        <v>1425</v>
      </c>
      <c r="J171" s="244"/>
      <c r="K171" s="285"/>
    </row>
    <row r="172" spans="2:11" ht="15" customHeight="1">
      <c r="B172" s="264"/>
      <c r="C172" s="244" t="s">
        <v>1434</v>
      </c>
      <c r="D172" s="244"/>
      <c r="E172" s="244"/>
      <c r="F172" s="263" t="s">
        <v>1421</v>
      </c>
      <c r="G172" s="244"/>
      <c r="H172" s="244" t="s">
        <v>1481</v>
      </c>
      <c r="I172" s="244" t="s">
        <v>1417</v>
      </c>
      <c r="J172" s="244">
        <v>50</v>
      </c>
      <c r="K172" s="285"/>
    </row>
    <row r="173" spans="2:11" ht="15" customHeight="1">
      <c r="B173" s="264"/>
      <c r="C173" s="244" t="s">
        <v>1442</v>
      </c>
      <c r="D173" s="244"/>
      <c r="E173" s="244"/>
      <c r="F173" s="263" t="s">
        <v>1421</v>
      </c>
      <c r="G173" s="244"/>
      <c r="H173" s="244" t="s">
        <v>1481</v>
      </c>
      <c r="I173" s="244" t="s">
        <v>1417</v>
      </c>
      <c r="J173" s="244">
        <v>50</v>
      </c>
      <c r="K173" s="285"/>
    </row>
    <row r="174" spans="2:11" ht="15" customHeight="1">
      <c r="B174" s="264"/>
      <c r="C174" s="244" t="s">
        <v>1440</v>
      </c>
      <c r="D174" s="244"/>
      <c r="E174" s="244"/>
      <c r="F174" s="263" t="s">
        <v>1421</v>
      </c>
      <c r="G174" s="244"/>
      <c r="H174" s="244" t="s">
        <v>1481</v>
      </c>
      <c r="I174" s="244" t="s">
        <v>1417</v>
      </c>
      <c r="J174" s="244">
        <v>50</v>
      </c>
      <c r="K174" s="285"/>
    </row>
    <row r="175" spans="2:11" ht="15" customHeight="1">
      <c r="B175" s="264"/>
      <c r="C175" s="244" t="s">
        <v>114</v>
      </c>
      <c r="D175" s="244"/>
      <c r="E175" s="244"/>
      <c r="F175" s="263" t="s">
        <v>1415</v>
      </c>
      <c r="G175" s="244"/>
      <c r="H175" s="244" t="s">
        <v>1482</v>
      </c>
      <c r="I175" s="244" t="s">
        <v>1483</v>
      </c>
      <c r="J175" s="244"/>
      <c r="K175" s="285"/>
    </row>
    <row r="176" spans="2:11" ht="15" customHeight="1">
      <c r="B176" s="264"/>
      <c r="C176" s="244" t="s">
        <v>58</v>
      </c>
      <c r="D176" s="244"/>
      <c r="E176" s="244"/>
      <c r="F176" s="263" t="s">
        <v>1415</v>
      </c>
      <c r="G176" s="244"/>
      <c r="H176" s="244" t="s">
        <v>1484</v>
      </c>
      <c r="I176" s="244" t="s">
        <v>1485</v>
      </c>
      <c r="J176" s="244">
        <v>1</v>
      </c>
      <c r="K176" s="285"/>
    </row>
    <row r="177" spans="2:11" ht="15" customHeight="1">
      <c r="B177" s="264"/>
      <c r="C177" s="244" t="s">
        <v>54</v>
      </c>
      <c r="D177" s="244"/>
      <c r="E177" s="244"/>
      <c r="F177" s="263" t="s">
        <v>1415</v>
      </c>
      <c r="G177" s="244"/>
      <c r="H177" s="244" t="s">
        <v>1486</v>
      </c>
      <c r="I177" s="244" t="s">
        <v>1417</v>
      </c>
      <c r="J177" s="244">
        <v>20</v>
      </c>
      <c r="K177" s="285"/>
    </row>
    <row r="178" spans="2:11" ht="15" customHeight="1">
      <c r="B178" s="264"/>
      <c r="C178" s="244" t="s">
        <v>115</v>
      </c>
      <c r="D178" s="244"/>
      <c r="E178" s="244"/>
      <c r="F178" s="263" t="s">
        <v>1415</v>
      </c>
      <c r="G178" s="244"/>
      <c r="H178" s="244" t="s">
        <v>1487</v>
      </c>
      <c r="I178" s="244" t="s">
        <v>1417</v>
      </c>
      <c r="J178" s="244">
        <v>255</v>
      </c>
      <c r="K178" s="285"/>
    </row>
    <row r="179" spans="2:11" ht="15" customHeight="1">
      <c r="B179" s="264"/>
      <c r="C179" s="244" t="s">
        <v>116</v>
      </c>
      <c r="D179" s="244"/>
      <c r="E179" s="244"/>
      <c r="F179" s="263" t="s">
        <v>1415</v>
      </c>
      <c r="G179" s="244"/>
      <c r="H179" s="244" t="s">
        <v>1380</v>
      </c>
      <c r="I179" s="244" t="s">
        <v>1417</v>
      </c>
      <c r="J179" s="244">
        <v>10</v>
      </c>
      <c r="K179" s="285"/>
    </row>
    <row r="180" spans="2:11" ht="15" customHeight="1">
      <c r="B180" s="264"/>
      <c r="C180" s="244" t="s">
        <v>117</v>
      </c>
      <c r="D180" s="244"/>
      <c r="E180" s="244"/>
      <c r="F180" s="263" t="s">
        <v>1415</v>
      </c>
      <c r="G180" s="244"/>
      <c r="H180" s="244" t="s">
        <v>1488</v>
      </c>
      <c r="I180" s="244" t="s">
        <v>1449</v>
      </c>
      <c r="J180" s="244"/>
      <c r="K180" s="285"/>
    </row>
    <row r="181" spans="2:11" ht="15" customHeight="1">
      <c r="B181" s="264"/>
      <c r="C181" s="244" t="s">
        <v>1489</v>
      </c>
      <c r="D181" s="244"/>
      <c r="E181" s="244"/>
      <c r="F181" s="263" t="s">
        <v>1415</v>
      </c>
      <c r="G181" s="244"/>
      <c r="H181" s="244" t="s">
        <v>1490</v>
      </c>
      <c r="I181" s="244" t="s">
        <v>1449</v>
      </c>
      <c r="J181" s="244"/>
      <c r="K181" s="285"/>
    </row>
    <row r="182" spans="2:11" ht="15" customHeight="1">
      <c r="B182" s="264"/>
      <c r="C182" s="244" t="s">
        <v>1478</v>
      </c>
      <c r="D182" s="244"/>
      <c r="E182" s="244"/>
      <c r="F182" s="263" t="s">
        <v>1415</v>
      </c>
      <c r="G182" s="244"/>
      <c r="H182" s="244" t="s">
        <v>1491</v>
      </c>
      <c r="I182" s="244" t="s">
        <v>1449</v>
      </c>
      <c r="J182" s="244"/>
      <c r="K182" s="285"/>
    </row>
    <row r="183" spans="2:11" ht="15" customHeight="1">
      <c r="B183" s="264"/>
      <c r="C183" s="244" t="s">
        <v>119</v>
      </c>
      <c r="D183" s="244"/>
      <c r="E183" s="244"/>
      <c r="F183" s="263" t="s">
        <v>1421</v>
      </c>
      <c r="G183" s="244"/>
      <c r="H183" s="244" t="s">
        <v>1492</v>
      </c>
      <c r="I183" s="244" t="s">
        <v>1417</v>
      </c>
      <c r="J183" s="244">
        <v>50</v>
      </c>
      <c r="K183" s="285"/>
    </row>
    <row r="184" spans="2:11" ht="15" customHeight="1">
      <c r="B184" s="264"/>
      <c r="C184" s="244" t="s">
        <v>1493</v>
      </c>
      <c r="D184" s="244"/>
      <c r="E184" s="244"/>
      <c r="F184" s="263" t="s">
        <v>1421</v>
      </c>
      <c r="G184" s="244"/>
      <c r="H184" s="244" t="s">
        <v>1494</v>
      </c>
      <c r="I184" s="244" t="s">
        <v>1495</v>
      </c>
      <c r="J184" s="244"/>
      <c r="K184" s="285"/>
    </row>
    <row r="185" spans="2:11" ht="15" customHeight="1">
      <c r="B185" s="264"/>
      <c r="C185" s="244" t="s">
        <v>1496</v>
      </c>
      <c r="D185" s="244"/>
      <c r="E185" s="244"/>
      <c r="F185" s="263" t="s">
        <v>1421</v>
      </c>
      <c r="G185" s="244"/>
      <c r="H185" s="244" t="s">
        <v>1497</v>
      </c>
      <c r="I185" s="244" t="s">
        <v>1495</v>
      </c>
      <c r="J185" s="244"/>
      <c r="K185" s="285"/>
    </row>
    <row r="186" spans="2:11" ht="15" customHeight="1">
      <c r="B186" s="264"/>
      <c r="C186" s="244" t="s">
        <v>1498</v>
      </c>
      <c r="D186" s="244"/>
      <c r="E186" s="244"/>
      <c r="F186" s="263" t="s">
        <v>1421</v>
      </c>
      <c r="G186" s="244"/>
      <c r="H186" s="244" t="s">
        <v>1499</v>
      </c>
      <c r="I186" s="244" t="s">
        <v>1495</v>
      </c>
      <c r="J186" s="244"/>
      <c r="K186" s="285"/>
    </row>
    <row r="187" spans="2:11" ht="15" customHeight="1">
      <c r="B187" s="264"/>
      <c r="C187" s="297" t="s">
        <v>1500</v>
      </c>
      <c r="D187" s="244"/>
      <c r="E187" s="244"/>
      <c r="F187" s="263" t="s">
        <v>1421</v>
      </c>
      <c r="G187" s="244"/>
      <c r="H187" s="244" t="s">
        <v>1501</v>
      </c>
      <c r="I187" s="244" t="s">
        <v>1502</v>
      </c>
      <c r="J187" s="298" t="s">
        <v>1503</v>
      </c>
      <c r="K187" s="285"/>
    </row>
    <row r="188" spans="2:11" ht="15" customHeight="1">
      <c r="B188" s="264"/>
      <c r="C188" s="249" t="s">
        <v>43</v>
      </c>
      <c r="D188" s="244"/>
      <c r="E188" s="244"/>
      <c r="F188" s="263" t="s">
        <v>1415</v>
      </c>
      <c r="G188" s="244"/>
      <c r="H188" s="240" t="s">
        <v>1504</v>
      </c>
      <c r="I188" s="244" t="s">
        <v>1505</v>
      </c>
      <c r="J188" s="244"/>
      <c r="K188" s="285"/>
    </row>
    <row r="189" spans="2:11" ht="15" customHeight="1">
      <c r="B189" s="264"/>
      <c r="C189" s="249" t="s">
        <v>1506</v>
      </c>
      <c r="D189" s="244"/>
      <c r="E189" s="244"/>
      <c r="F189" s="263" t="s">
        <v>1415</v>
      </c>
      <c r="G189" s="244"/>
      <c r="H189" s="244" t="s">
        <v>1507</v>
      </c>
      <c r="I189" s="244" t="s">
        <v>1449</v>
      </c>
      <c r="J189" s="244"/>
      <c r="K189" s="285"/>
    </row>
    <row r="190" spans="2:11" ht="15" customHeight="1">
      <c r="B190" s="264"/>
      <c r="C190" s="249" t="s">
        <v>1508</v>
      </c>
      <c r="D190" s="244"/>
      <c r="E190" s="244"/>
      <c r="F190" s="263" t="s">
        <v>1415</v>
      </c>
      <c r="G190" s="244"/>
      <c r="H190" s="244" t="s">
        <v>1509</v>
      </c>
      <c r="I190" s="244" t="s">
        <v>1449</v>
      </c>
      <c r="J190" s="244"/>
      <c r="K190" s="285"/>
    </row>
    <row r="191" spans="2:11" ht="15" customHeight="1">
      <c r="B191" s="264"/>
      <c r="C191" s="249" t="s">
        <v>1510</v>
      </c>
      <c r="D191" s="244"/>
      <c r="E191" s="244"/>
      <c r="F191" s="263" t="s">
        <v>1421</v>
      </c>
      <c r="G191" s="244"/>
      <c r="H191" s="244" t="s">
        <v>1511</v>
      </c>
      <c r="I191" s="244" t="s">
        <v>1449</v>
      </c>
      <c r="J191" s="244"/>
      <c r="K191" s="285"/>
    </row>
    <row r="192" spans="2:11" ht="15" customHeight="1">
      <c r="B192" s="291"/>
      <c r="C192" s="299"/>
      <c r="D192" s="273"/>
      <c r="E192" s="273"/>
      <c r="F192" s="273"/>
      <c r="G192" s="273"/>
      <c r="H192" s="273"/>
      <c r="I192" s="273"/>
      <c r="J192" s="273"/>
      <c r="K192" s="292"/>
    </row>
    <row r="193" spans="2:11" ht="18.75" customHeight="1">
      <c r="B193" s="240"/>
      <c r="C193" s="244"/>
      <c r="D193" s="244"/>
      <c r="E193" s="244"/>
      <c r="F193" s="263"/>
      <c r="G193" s="244"/>
      <c r="H193" s="244"/>
      <c r="I193" s="244"/>
      <c r="J193" s="244"/>
      <c r="K193" s="240"/>
    </row>
    <row r="194" spans="2:11" ht="18.75" customHeight="1">
      <c r="B194" s="240"/>
      <c r="C194" s="244"/>
      <c r="D194" s="244"/>
      <c r="E194" s="244"/>
      <c r="F194" s="263"/>
      <c r="G194" s="244"/>
      <c r="H194" s="244"/>
      <c r="I194" s="244"/>
      <c r="J194" s="244"/>
      <c r="K194" s="240"/>
    </row>
    <row r="195" spans="2:11" ht="18.75" customHeight="1">
      <c r="B195" s="250"/>
      <c r="C195" s="250"/>
      <c r="D195" s="250"/>
      <c r="E195" s="250"/>
      <c r="F195" s="250"/>
      <c r="G195" s="250"/>
      <c r="H195" s="250"/>
      <c r="I195" s="250"/>
      <c r="J195" s="250"/>
      <c r="K195" s="250"/>
    </row>
    <row r="196" spans="2:11">
      <c r="B196" s="232"/>
      <c r="C196" s="233"/>
      <c r="D196" s="233"/>
      <c r="E196" s="233"/>
      <c r="F196" s="233"/>
      <c r="G196" s="233"/>
      <c r="H196" s="233"/>
      <c r="I196" s="233"/>
      <c r="J196" s="233"/>
      <c r="K196" s="234"/>
    </row>
    <row r="197" spans="2:11" ht="21">
      <c r="B197" s="235"/>
      <c r="C197" s="352" t="s">
        <v>1512</v>
      </c>
      <c r="D197" s="352"/>
      <c r="E197" s="352"/>
      <c r="F197" s="352"/>
      <c r="G197" s="352"/>
      <c r="H197" s="352"/>
      <c r="I197" s="352"/>
      <c r="J197" s="352"/>
      <c r="K197" s="236"/>
    </row>
    <row r="198" spans="2:11" ht="25.5" customHeight="1">
      <c r="B198" s="235"/>
      <c r="C198" s="300" t="s">
        <v>1513</v>
      </c>
      <c r="D198" s="300"/>
      <c r="E198" s="300"/>
      <c r="F198" s="300" t="s">
        <v>1514</v>
      </c>
      <c r="G198" s="301"/>
      <c r="H198" s="357" t="s">
        <v>1515</v>
      </c>
      <c r="I198" s="357"/>
      <c r="J198" s="357"/>
      <c r="K198" s="236"/>
    </row>
    <row r="199" spans="2:11" ht="5.25" customHeight="1">
      <c r="B199" s="264"/>
      <c r="C199" s="261"/>
      <c r="D199" s="261"/>
      <c r="E199" s="261"/>
      <c r="F199" s="261"/>
      <c r="G199" s="244"/>
      <c r="H199" s="261"/>
      <c r="I199" s="261"/>
      <c r="J199" s="261"/>
      <c r="K199" s="285"/>
    </row>
    <row r="200" spans="2:11" ht="15" customHeight="1">
      <c r="B200" s="264"/>
      <c r="C200" s="244" t="s">
        <v>1505</v>
      </c>
      <c r="D200" s="244"/>
      <c r="E200" s="244"/>
      <c r="F200" s="263" t="s">
        <v>44</v>
      </c>
      <c r="G200" s="244"/>
      <c r="H200" s="354" t="s">
        <v>1516</v>
      </c>
      <c r="I200" s="354"/>
      <c r="J200" s="354"/>
      <c r="K200" s="285"/>
    </row>
    <row r="201" spans="2:11" ht="15" customHeight="1">
      <c r="B201" s="264"/>
      <c r="C201" s="270"/>
      <c r="D201" s="244"/>
      <c r="E201" s="244"/>
      <c r="F201" s="263" t="s">
        <v>45</v>
      </c>
      <c r="G201" s="244"/>
      <c r="H201" s="354" t="s">
        <v>1517</v>
      </c>
      <c r="I201" s="354"/>
      <c r="J201" s="354"/>
      <c r="K201" s="285"/>
    </row>
    <row r="202" spans="2:11" ht="15" customHeight="1">
      <c r="B202" s="264"/>
      <c r="C202" s="270"/>
      <c r="D202" s="244"/>
      <c r="E202" s="244"/>
      <c r="F202" s="263" t="s">
        <v>48</v>
      </c>
      <c r="G202" s="244"/>
      <c r="H202" s="354" t="s">
        <v>1518</v>
      </c>
      <c r="I202" s="354"/>
      <c r="J202" s="354"/>
      <c r="K202" s="285"/>
    </row>
    <row r="203" spans="2:11" ht="15" customHeight="1">
      <c r="B203" s="264"/>
      <c r="C203" s="244"/>
      <c r="D203" s="244"/>
      <c r="E203" s="244"/>
      <c r="F203" s="263" t="s">
        <v>46</v>
      </c>
      <c r="G203" s="244"/>
      <c r="H203" s="354" t="s">
        <v>1519</v>
      </c>
      <c r="I203" s="354"/>
      <c r="J203" s="354"/>
      <c r="K203" s="285"/>
    </row>
    <row r="204" spans="2:11" ht="15" customHeight="1">
      <c r="B204" s="264"/>
      <c r="C204" s="244"/>
      <c r="D204" s="244"/>
      <c r="E204" s="244"/>
      <c r="F204" s="263" t="s">
        <v>47</v>
      </c>
      <c r="G204" s="244"/>
      <c r="H204" s="354" t="s">
        <v>1520</v>
      </c>
      <c r="I204" s="354"/>
      <c r="J204" s="354"/>
      <c r="K204" s="285"/>
    </row>
    <row r="205" spans="2:11" ht="15" customHeight="1">
      <c r="B205" s="264"/>
      <c r="C205" s="244"/>
      <c r="D205" s="244"/>
      <c r="E205" s="244"/>
      <c r="F205" s="263"/>
      <c r="G205" s="244"/>
      <c r="H205" s="244"/>
      <c r="I205" s="244"/>
      <c r="J205" s="244"/>
      <c r="K205" s="285"/>
    </row>
    <row r="206" spans="2:11" ht="15" customHeight="1">
      <c r="B206" s="264"/>
      <c r="C206" s="244" t="s">
        <v>1461</v>
      </c>
      <c r="D206" s="244"/>
      <c r="E206" s="244"/>
      <c r="F206" s="263" t="s">
        <v>77</v>
      </c>
      <c r="G206" s="244"/>
      <c r="H206" s="354" t="s">
        <v>1521</v>
      </c>
      <c r="I206" s="354"/>
      <c r="J206" s="354"/>
      <c r="K206" s="285"/>
    </row>
    <row r="207" spans="2:11" ht="15" customHeight="1">
      <c r="B207" s="264"/>
      <c r="C207" s="270"/>
      <c r="D207" s="244"/>
      <c r="E207" s="244"/>
      <c r="F207" s="263" t="s">
        <v>1358</v>
      </c>
      <c r="G207" s="244"/>
      <c r="H207" s="354" t="s">
        <v>1359</v>
      </c>
      <c r="I207" s="354"/>
      <c r="J207" s="354"/>
      <c r="K207" s="285"/>
    </row>
    <row r="208" spans="2:11" ht="15" customHeight="1">
      <c r="B208" s="264"/>
      <c r="C208" s="244"/>
      <c r="D208" s="244"/>
      <c r="E208" s="244"/>
      <c r="F208" s="263" t="s">
        <v>1356</v>
      </c>
      <c r="G208" s="244"/>
      <c r="H208" s="354" t="s">
        <v>1522</v>
      </c>
      <c r="I208" s="354"/>
      <c r="J208" s="354"/>
      <c r="K208" s="285"/>
    </row>
    <row r="209" spans="2:11" ht="15" customHeight="1">
      <c r="B209" s="302"/>
      <c r="C209" s="270"/>
      <c r="D209" s="270"/>
      <c r="E209" s="270"/>
      <c r="F209" s="263" t="s">
        <v>1360</v>
      </c>
      <c r="G209" s="249"/>
      <c r="H209" s="358" t="s">
        <v>1361</v>
      </c>
      <c r="I209" s="358"/>
      <c r="J209" s="358"/>
      <c r="K209" s="303"/>
    </row>
    <row r="210" spans="2:11" ht="15" customHeight="1">
      <c r="B210" s="302"/>
      <c r="C210" s="270"/>
      <c r="D210" s="270"/>
      <c r="E210" s="270"/>
      <c r="F210" s="263" t="s">
        <v>1362</v>
      </c>
      <c r="G210" s="249"/>
      <c r="H210" s="358" t="s">
        <v>1523</v>
      </c>
      <c r="I210" s="358"/>
      <c r="J210" s="358"/>
      <c r="K210" s="303"/>
    </row>
    <row r="211" spans="2:11" ht="15" customHeight="1">
      <c r="B211" s="302"/>
      <c r="C211" s="270"/>
      <c r="D211" s="270"/>
      <c r="E211" s="270"/>
      <c r="F211" s="304"/>
      <c r="G211" s="249"/>
      <c r="H211" s="305"/>
      <c r="I211" s="305"/>
      <c r="J211" s="305"/>
      <c r="K211" s="303"/>
    </row>
    <row r="212" spans="2:11" ht="15" customHeight="1">
      <c r="B212" s="302"/>
      <c r="C212" s="244" t="s">
        <v>1485</v>
      </c>
      <c r="D212" s="270"/>
      <c r="E212" s="270"/>
      <c r="F212" s="263">
        <v>1</v>
      </c>
      <c r="G212" s="249"/>
      <c r="H212" s="358" t="s">
        <v>1524</v>
      </c>
      <c r="I212" s="358"/>
      <c r="J212" s="358"/>
      <c r="K212" s="303"/>
    </row>
    <row r="213" spans="2:11" ht="15" customHeight="1">
      <c r="B213" s="302"/>
      <c r="C213" s="270"/>
      <c r="D213" s="270"/>
      <c r="E213" s="270"/>
      <c r="F213" s="263">
        <v>2</v>
      </c>
      <c r="G213" s="249"/>
      <c r="H213" s="358" t="s">
        <v>1525</v>
      </c>
      <c r="I213" s="358"/>
      <c r="J213" s="358"/>
      <c r="K213" s="303"/>
    </row>
    <row r="214" spans="2:11" ht="15" customHeight="1">
      <c r="B214" s="302"/>
      <c r="C214" s="270"/>
      <c r="D214" s="270"/>
      <c r="E214" s="270"/>
      <c r="F214" s="263">
        <v>3</v>
      </c>
      <c r="G214" s="249"/>
      <c r="H214" s="358" t="s">
        <v>1526</v>
      </c>
      <c r="I214" s="358"/>
      <c r="J214" s="358"/>
      <c r="K214" s="303"/>
    </row>
    <row r="215" spans="2:11" ht="15" customHeight="1">
      <c r="B215" s="302"/>
      <c r="C215" s="270"/>
      <c r="D215" s="270"/>
      <c r="E215" s="270"/>
      <c r="F215" s="263">
        <v>4</v>
      </c>
      <c r="G215" s="249"/>
      <c r="H215" s="358" t="s">
        <v>1527</v>
      </c>
      <c r="I215" s="358"/>
      <c r="J215" s="358"/>
      <c r="K215" s="303"/>
    </row>
    <row r="216" spans="2:11" ht="12.75" customHeight="1">
      <c r="B216" s="306"/>
      <c r="C216" s="307"/>
      <c r="D216" s="307"/>
      <c r="E216" s="307"/>
      <c r="F216" s="307"/>
      <c r="G216" s="307"/>
      <c r="H216" s="307"/>
      <c r="I216" s="307"/>
      <c r="J216" s="307"/>
      <c r="K216" s="308"/>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0518-03 - Oprava krovu ...</vt:lpstr>
      <vt:lpstr>Pokyny pro vyplnění</vt:lpstr>
      <vt:lpstr>'0518-03 - Oprava krovu ...'!Názvy_tisku</vt:lpstr>
      <vt:lpstr>'Rekapitulace stavby'!Názvy_tisku</vt:lpstr>
      <vt:lpstr>'0518-03 - Oprava krovu ...'!Oblast_tisku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Jindřich Jukl</dc:creator>
  <cp:lastModifiedBy>Lubos</cp:lastModifiedBy>
  <dcterms:created xsi:type="dcterms:W3CDTF">2018-06-12T14:02:24Z</dcterms:created>
  <dcterms:modified xsi:type="dcterms:W3CDTF">2018-06-29T04:38:33Z</dcterms:modified>
</cp:coreProperties>
</file>